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showHorizontalScroll="0" showVerticalScroll="0" showSheetTabs="0" xWindow="0" yWindow="0" windowWidth="28800" windowHeight="12300"/>
  </bookViews>
  <sheets>
    <sheet name="%" sheetId="4" r:id="rId1"/>
  </sheets>
  <externalReferences>
    <externalReference r:id="rId2"/>
    <externalReference r:id="rId3"/>
  </externalReferences>
  <definedNames>
    <definedName name="_xlnm.Print_Area" localSheetId="0">'%'!$A$1:$Y$95</definedName>
  </definedNames>
  <calcPr calcId="162913"/>
</workbook>
</file>

<file path=xl/calcChain.xml><?xml version="1.0" encoding="utf-8"?>
<calcChain xmlns="http://schemas.openxmlformats.org/spreadsheetml/2006/main">
  <c r="X35" i="4" l="1"/>
  <c r="X25" i="4"/>
  <c r="W12" i="4"/>
  <c r="V12" i="4" l="1"/>
  <c r="U12" i="4" l="1"/>
  <c r="X12" i="4" l="1"/>
  <c r="T12" i="4" l="1"/>
  <c r="T24" i="4" l="1"/>
  <c r="T20" i="4"/>
  <c r="T15" i="4"/>
  <c r="T17" i="4"/>
  <c r="T16" i="4"/>
  <c r="T23" i="4"/>
  <c r="T19" i="4"/>
  <c r="T14" i="4"/>
  <c r="T22" i="4"/>
  <c r="T18" i="4"/>
  <c r="T21" i="4"/>
  <c r="S12" i="4"/>
  <c r="S22" i="4" s="1"/>
  <c r="T25" i="4" l="1"/>
  <c r="S18" i="4"/>
  <c r="S23" i="4"/>
  <c r="S15" i="4"/>
  <c r="S24" i="4"/>
  <c r="S20" i="4"/>
  <c r="S16" i="4"/>
  <c r="S21" i="4"/>
  <c r="S14" i="4"/>
  <c r="S17" i="4"/>
  <c r="R11" i="4" l="1"/>
  <c r="R12" i="4" s="1"/>
  <c r="R18" i="4" l="1"/>
  <c r="R22" i="4"/>
  <c r="R16" i="4"/>
  <c r="R24" i="4"/>
  <c r="R20" i="4"/>
  <c r="R23" i="4"/>
  <c r="R21" i="4"/>
  <c r="R19" i="4"/>
  <c r="R17" i="4"/>
  <c r="R15" i="4"/>
  <c r="R14" i="4"/>
  <c r="R25" i="4" l="1"/>
  <c r="S19" i="4"/>
  <c r="S25" i="4" s="1"/>
  <c r="P12" i="4"/>
  <c r="P24" i="4" l="1"/>
  <c r="P23" i="4"/>
  <c r="P22" i="4"/>
  <c r="P21" i="4"/>
  <c r="P20" i="4"/>
  <c r="P19" i="4"/>
  <c r="P18" i="4"/>
  <c r="P17" i="4"/>
  <c r="P16" i="4"/>
  <c r="P15" i="4"/>
  <c r="P14" i="4"/>
  <c r="O35" i="4"/>
  <c r="O12" i="4"/>
  <c r="N35" i="4"/>
  <c r="N12" i="4"/>
  <c r="L35" i="4"/>
  <c r="H35" i="4"/>
  <c r="G12" i="4"/>
  <c r="M12" i="4"/>
  <c r="Q12" i="4"/>
  <c r="I12" i="4"/>
  <c r="K12" i="4"/>
  <c r="J12" i="4"/>
  <c r="J35" i="4"/>
  <c r="L12" i="4"/>
  <c r="H12" i="4"/>
  <c r="M35" i="4"/>
  <c r="K35" i="4"/>
  <c r="G35" i="4"/>
  <c r="P25" i="4" l="1"/>
  <c r="O24" i="4"/>
  <c r="O23" i="4"/>
  <c r="O22" i="4"/>
  <c r="O21" i="4"/>
  <c r="O20" i="4"/>
  <c r="O19" i="4"/>
  <c r="O18" i="4"/>
  <c r="O17" i="4"/>
  <c r="O16" i="4"/>
  <c r="O15" i="4"/>
  <c r="O14" i="4"/>
  <c r="Q24" i="4"/>
  <c r="Q23" i="4"/>
  <c r="Q22" i="4"/>
  <c r="Q21" i="4"/>
  <c r="Q20" i="4"/>
  <c r="Q19" i="4"/>
  <c r="Q18" i="4"/>
  <c r="Q17" i="4"/>
  <c r="Q16" i="4"/>
  <c r="Q15" i="4"/>
  <c r="Q14" i="4"/>
  <c r="N24" i="4"/>
  <c r="N23" i="4"/>
  <c r="N22" i="4"/>
  <c r="N21" i="4"/>
  <c r="N20" i="4"/>
  <c r="N19" i="4"/>
  <c r="N18" i="4"/>
  <c r="N17" i="4"/>
  <c r="N16" i="4"/>
  <c r="N15" i="4"/>
  <c r="N14" i="4"/>
  <c r="I35" i="4"/>
  <c r="K25" i="4"/>
  <c r="I25" i="4"/>
  <c r="G25" i="4"/>
  <c r="Q25" i="4" l="1"/>
  <c r="O25" i="4"/>
  <c r="N25" i="4"/>
  <c r="H25" i="4"/>
  <c r="M25" i="4"/>
  <c r="J25" i="4"/>
  <c r="L25" i="4"/>
</calcChain>
</file>

<file path=xl/sharedStrings.xml><?xml version="1.0" encoding="utf-8"?>
<sst xmlns="http://schemas.openxmlformats.org/spreadsheetml/2006/main" count="49" uniqueCount="47">
  <si>
    <t>UNIVERSITY OF MISSOURI-ST. LOUIS</t>
  </si>
  <si>
    <t>FY2002</t>
  </si>
  <si>
    <t>FY2003</t>
  </si>
  <si>
    <t>FY2004</t>
  </si>
  <si>
    <t>FY2005</t>
  </si>
  <si>
    <t>FY2006</t>
  </si>
  <si>
    <t>FY2007</t>
  </si>
  <si>
    <t>FY2008</t>
  </si>
  <si>
    <t>Operating Revenues</t>
  </si>
  <si>
    <t>Nonoperating Revenues, Expenses and Other Changes</t>
  </si>
  <si>
    <t>Total Operating Revenues and Nonoperating
   Revenues, Expenses and Other Changes</t>
  </si>
  <si>
    <t>%s of Total amount listed above by Category</t>
  </si>
  <si>
    <t>Net Tuition and Fees</t>
  </si>
  <si>
    <t>Grants and Contracts</t>
  </si>
  <si>
    <t>Auxiliary Enterprises</t>
  </si>
  <si>
    <t>All Other Operating (net)</t>
  </si>
  <si>
    <t>State Appropriations</t>
  </si>
  <si>
    <t>Investment and Endowment Income (Loss)</t>
  </si>
  <si>
    <t>Private Gifts (operating and endowment)</t>
  </si>
  <si>
    <t>Capital Appropriations, Gifts and Grants</t>
  </si>
  <si>
    <t>All Other Nonoperating Revenues (Expenses) (net)</t>
  </si>
  <si>
    <t>Transfers In (Out)</t>
  </si>
  <si>
    <t>Total</t>
  </si>
  <si>
    <t>Total Operating Expenses</t>
  </si>
  <si>
    <t>Salaries and Wages</t>
  </si>
  <si>
    <t>Staff Benefits</t>
  </si>
  <si>
    <t>Supplies, Services and Other Operating Expenses</t>
  </si>
  <si>
    <t>Scholarships and Fellowships</t>
  </si>
  <si>
    <t>Depreciation &amp; Capital Expense</t>
  </si>
  <si>
    <t>Federal Pell Grants</t>
  </si>
  <si>
    <t>FY2009</t>
  </si>
  <si>
    <t>FY2010</t>
  </si>
  <si>
    <t>FY2011</t>
  </si>
  <si>
    <t>FY2012</t>
  </si>
  <si>
    <t>FY2013</t>
  </si>
  <si>
    <t>FY2014</t>
  </si>
  <si>
    <t>Notes</t>
  </si>
  <si>
    <t>(1)  Certain prior year balances may have been reclassified to conform with a subsequent year's presentation. Thus, total operating expenses in this table may not agree with amounts reported in Table 4-4.</t>
  </si>
  <si>
    <t>(2)  Starting in FY2010, Federal Pell Grants were recorded as nonoperating revenues instead of as operating revenues. Prior years, other than FY2009, were not restated.</t>
  </si>
  <si>
    <t>(3)  Starting in FY2013, Net Assets was changed to Net Position. This term is now used for all years.</t>
  </si>
  <si>
    <r>
      <t xml:space="preserve">TABLE 4-2. REVENUES, EXPENSES AND CHANGES IN NET POSITION </t>
    </r>
    <r>
      <rPr>
        <b/>
        <sz val="8"/>
        <rFont val="Times New Roman"/>
        <family val="1"/>
      </rPr>
      <t>(1)(2)(3)</t>
    </r>
  </si>
  <si>
    <t>FY2015</t>
  </si>
  <si>
    <t>FY2016</t>
  </si>
  <si>
    <t>FY2017</t>
  </si>
  <si>
    <t>FY2018</t>
  </si>
  <si>
    <t>FY2019</t>
  </si>
  <si>
    <t>Source:  University of Missouri System Financial Report and Supplemental Schedules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</si>
</sst>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u/>
      <sz val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1" applyBorder="1"/>
    <xf numFmtId="0" fontId="2" fillId="0" borderId="2" xfId="1" applyFont="1" applyBorder="1"/>
    <xf numFmtId="0" fontId="2" fillId="0" borderId="3" xfId="1" applyFont="1" applyBorder="1"/>
    <xf numFmtId="0" fontId="1" fillId="0" borderId="0" xfId="1"/>
    <xf numFmtId="0" fontId="1" fillId="0" borderId="4" xfId="1" applyBorder="1"/>
    <xf numFmtId="0" fontId="2" fillId="0" borderId="0" xfId="1" applyFont="1" applyBorder="1"/>
    <xf numFmtId="0" fontId="1" fillId="0" borderId="0" xfId="1" applyBorder="1"/>
    <xf numFmtId="0" fontId="1" fillId="0" borderId="5" xfId="1" applyBorder="1"/>
    <xf numFmtId="0" fontId="1" fillId="0" borderId="6" xfId="1" applyBorder="1"/>
    <xf numFmtId="0" fontId="3" fillId="0" borderId="2" xfId="1" applyFont="1" applyBorder="1"/>
    <xf numFmtId="0" fontId="2" fillId="0" borderId="2" xfId="1" applyFont="1" applyFill="1" applyBorder="1"/>
    <xf numFmtId="0" fontId="2" fillId="0" borderId="0" xfId="1" applyFont="1" applyFill="1" applyBorder="1"/>
    <xf numFmtId="0" fontId="3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4" fillId="0" borderId="7" xfId="1" applyFont="1" applyFill="1" applyBorder="1" applyAlignment="1">
      <alignment horizontal="center"/>
    </xf>
    <xf numFmtId="0" fontId="2" fillId="0" borderId="6" xfId="1" applyFont="1" applyBorder="1"/>
    <xf numFmtId="3" fontId="2" fillId="0" borderId="0" xfId="1" applyNumberFormat="1" applyFont="1" applyBorder="1" applyAlignment="1">
      <alignment horizontal="center"/>
    </xf>
    <xf numFmtId="0" fontId="5" fillId="0" borderId="4" xfId="1" applyFont="1" applyBorder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1" applyFont="1" applyBorder="1"/>
    <xf numFmtId="0" fontId="5" fillId="0" borderId="6" xfId="1" applyFont="1" applyBorder="1"/>
    <xf numFmtId="37" fontId="3" fillId="0" borderId="5" xfId="1" applyNumberFormat="1" applyFont="1" applyBorder="1" applyAlignment="1">
      <alignment horizontal="right"/>
    </xf>
    <xf numFmtId="37" fontId="3" fillId="0" borderId="0" xfId="1" applyNumberFormat="1" applyFont="1" applyBorder="1" applyAlignment="1">
      <alignment horizontal="right"/>
    </xf>
    <xf numFmtId="0" fontId="5" fillId="0" borderId="0" xfId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left" vertical="top"/>
    </xf>
    <xf numFmtId="165" fontId="5" fillId="0" borderId="5" xfId="3" applyNumberFormat="1" applyFont="1" applyFill="1" applyBorder="1" applyAlignment="1">
      <alignment vertical="top"/>
    </xf>
    <xf numFmtId="164" fontId="5" fillId="0" borderId="7" xfId="2" applyNumberFormat="1" applyFont="1" applyFill="1" applyBorder="1" applyAlignment="1"/>
    <xf numFmtId="0" fontId="6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 indent="1"/>
    </xf>
    <xf numFmtId="9" fontId="5" fillId="0" borderId="0" xfId="4" applyFont="1" applyBorder="1" applyAlignment="1">
      <alignment vertical="top"/>
    </xf>
    <xf numFmtId="0" fontId="5" fillId="0" borderId="0" xfId="1" applyFont="1" applyBorder="1" applyAlignment="1">
      <alignment horizontal="left" indent="1"/>
    </xf>
    <xf numFmtId="9" fontId="5" fillId="0" borderId="5" xfId="4" applyFont="1" applyBorder="1" applyAlignment="1">
      <alignment vertical="top"/>
    </xf>
    <xf numFmtId="0" fontId="5" fillId="0" borderId="0" xfId="1" applyFont="1" applyBorder="1" applyAlignment="1">
      <alignment horizontal="left" vertical="top"/>
    </xf>
    <xf numFmtId="9" fontId="5" fillId="0" borderId="8" xfId="4" applyFont="1" applyBorder="1" applyAlignment="1">
      <alignment vertical="top"/>
    </xf>
    <xf numFmtId="0" fontId="5" fillId="0" borderId="0" xfId="1" applyFont="1" applyBorder="1" applyAlignment="1">
      <alignment vertical="top"/>
    </xf>
    <xf numFmtId="164" fontId="5" fillId="0" borderId="7" xfId="2" applyNumberFormat="1" applyFont="1" applyBorder="1" applyAlignment="1">
      <alignment vertical="top"/>
    </xf>
    <xf numFmtId="0" fontId="5" fillId="0" borderId="0" xfId="1" applyFont="1" applyFill="1" applyBorder="1" applyAlignment="1">
      <alignment horizontal="left" vertical="top" indent="1"/>
    </xf>
    <xf numFmtId="9" fontId="5" fillId="0" borderId="8" xfId="1" applyNumberFormat="1" applyFont="1" applyBorder="1" applyAlignment="1">
      <alignment vertical="top"/>
    </xf>
    <xf numFmtId="0" fontId="1" fillId="0" borderId="9" xfId="1" applyBorder="1"/>
    <xf numFmtId="0" fontId="1" fillId="0" borderId="10" xfId="1" applyBorder="1"/>
    <xf numFmtId="0" fontId="3" fillId="0" borderId="0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4" fillId="0" borderId="7" xfId="1" applyFont="1" applyBorder="1" applyAlignment="1">
      <alignment horizontal="center"/>
    </xf>
    <xf numFmtId="0" fontId="2" fillId="0" borderId="7" xfId="1" applyFont="1" applyBorder="1"/>
    <xf numFmtId="0" fontId="2" fillId="0" borderId="0" xfId="0" applyFont="1" applyBorder="1"/>
    <xf numFmtId="9" fontId="5" fillId="0" borderId="8" xfId="4" applyFont="1" applyBorder="1"/>
    <xf numFmtId="9" fontId="5" fillId="0" borderId="8" xfId="4" applyFont="1" applyFill="1" applyBorder="1" applyAlignment="1">
      <alignment vertical="top"/>
    </xf>
    <xf numFmtId="0" fontId="2" fillId="0" borderId="11" xfId="1" applyFont="1" applyBorder="1"/>
    <xf numFmtId="9" fontId="5" fillId="0" borderId="8" xfId="5" applyFont="1" applyBorder="1"/>
    <xf numFmtId="0" fontId="0" fillId="0" borderId="4" xfId="0" applyBorder="1"/>
    <xf numFmtId="0" fontId="9" fillId="0" borderId="0" xfId="0" applyFont="1" applyBorder="1"/>
    <xf numFmtId="0" fontId="0" fillId="0" borderId="0" xfId="0" applyBorder="1"/>
    <xf numFmtId="164" fontId="5" fillId="0" borderId="0" xfId="0" applyNumberFormat="1" applyFont="1" applyBorder="1"/>
    <xf numFmtId="0" fontId="0" fillId="0" borderId="6" xfId="0" applyBorder="1"/>
    <xf numFmtId="164" fontId="0" fillId="0" borderId="0" xfId="0" applyNumberFormat="1" applyBorder="1"/>
    <xf numFmtId="9" fontId="10" fillId="0" borderId="8" xfId="4" applyFont="1" applyBorder="1"/>
    <xf numFmtId="164" fontId="5" fillId="0" borderId="0" xfId="2" applyNumberFormat="1" applyFont="1" applyBorder="1" applyAlignment="1">
      <alignment vertical="top"/>
    </xf>
    <xf numFmtId="165" fontId="5" fillId="0" borderId="0" xfId="3" applyNumberFormat="1" applyFont="1" applyFill="1" applyBorder="1" applyAlignment="1">
      <alignment vertical="top"/>
    </xf>
    <xf numFmtId="165" fontId="5" fillId="0" borderId="0" xfId="3" applyNumberFormat="1" applyFont="1" applyBorder="1" applyAlignment="1">
      <alignment vertical="top"/>
    </xf>
    <xf numFmtId="165" fontId="5" fillId="0" borderId="0" xfId="3" applyNumberFormat="1" applyFont="1" applyBorder="1"/>
    <xf numFmtId="9" fontId="5" fillId="0" borderId="0" xfId="5" applyFont="1" applyBorder="1"/>
    <xf numFmtId="164" fontId="5" fillId="0" borderId="0" xfId="4" applyNumberFormat="1" applyFont="1" applyBorder="1"/>
    <xf numFmtId="0" fontId="5" fillId="0" borderId="0" xfId="1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vertical="top"/>
    </xf>
    <xf numFmtId="9" fontId="10" fillId="0" borderId="0" xfId="4" applyFont="1" applyBorder="1"/>
    <xf numFmtId="9" fontId="5" fillId="0" borderId="0" xfId="4" applyFont="1" applyBorder="1"/>
    <xf numFmtId="0" fontId="5" fillId="0" borderId="0" xfId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</cellXfs>
  <cellStyles count="6">
    <cellStyle name="Comma 2" xfId="3"/>
    <cellStyle name="Currency 2" xfId="2"/>
    <cellStyle name="Normal" xfId="0" builtinId="0"/>
    <cellStyle name="Normal 2" xfId="1"/>
    <cellStyle name="Percent" xfId="5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Total Operating Expenses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'%'!$B$30</c:f>
              <c:strCache>
                <c:ptCount val="1"/>
                <c:pt idx="0">
                  <c:v>Salaries and Wages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'%'!$G$30:$X$30</c:f>
              <c:numCache>
                <c:formatCode>0%</c:formatCode>
                <c:ptCount val="10"/>
                <c:pt idx="0">
                  <c:v>0.51870060912181915</c:v>
                </c:pt>
                <c:pt idx="1">
                  <c:v>0.53224498177524515</c:v>
                </c:pt>
                <c:pt idx="2">
                  <c:v>0.51617119388299559</c:v>
                </c:pt>
                <c:pt idx="3">
                  <c:v>0.51121668877366455</c:v>
                </c:pt>
                <c:pt idx="4">
                  <c:v>0.50459002089504257</c:v>
                </c:pt>
                <c:pt idx="5">
                  <c:v>0.4889160102074781</c:v>
                </c:pt>
                <c:pt idx="6">
                  <c:v>0.51217086098361586</c:v>
                </c:pt>
                <c:pt idx="7">
                  <c:v>0.49813784298137842</c:v>
                </c:pt>
                <c:pt idx="8">
                  <c:v>0.48886930624016284</c:v>
                </c:pt>
                <c:pt idx="9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C-4F98-9C27-D97D17D4BA69}"/>
            </c:ext>
          </c:extLst>
        </c:ser>
        <c:ser>
          <c:idx val="1"/>
          <c:order val="1"/>
          <c:tx>
            <c:strRef>
              <c:f>'%'!$B$31</c:f>
              <c:strCache>
                <c:ptCount val="1"/>
                <c:pt idx="0">
                  <c:v>Staff Benefits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'%'!$G$31:$X$31</c:f>
              <c:numCache>
                <c:formatCode>0%</c:formatCode>
                <c:ptCount val="10"/>
                <c:pt idx="0">
                  <c:v>0.12723245475575612</c:v>
                </c:pt>
                <c:pt idx="1">
                  <c:v>0.13490425586529084</c:v>
                </c:pt>
                <c:pt idx="2">
                  <c:v>0.13763259791563665</c:v>
                </c:pt>
                <c:pt idx="3">
                  <c:v>0.14678885807307368</c:v>
                </c:pt>
                <c:pt idx="4">
                  <c:v>0.15094946155082548</c:v>
                </c:pt>
                <c:pt idx="5">
                  <c:v>0.14592255630755574</c:v>
                </c:pt>
                <c:pt idx="6">
                  <c:v>0.15128908340793581</c:v>
                </c:pt>
                <c:pt idx="7">
                  <c:v>0.14676591746765918</c:v>
                </c:pt>
                <c:pt idx="8">
                  <c:v>0.14579229616504716</c:v>
                </c:pt>
                <c:pt idx="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C-4F98-9C27-D97D17D4BA69}"/>
            </c:ext>
          </c:extLst>
        </c:ser>
        <c:ser>
          <c:idx val="2"/>
          <c:order val="2"/>
          <c:tx>
            <c:strRef>
              <c:f>'%'!$B$32</c:f>
              <c:strCache>
                <c:ptCount val="1"/>
                <c:pt idx="0">
                  <c:v>Supplies, Services and Other Operating Expenses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'%'!$G$32:$X$32</c:f>
              <c:numCache>
                <c:formatCode>0%</c:formatCode>
                <c:ptCount val="10"/>
                <c:pt idx="0">
                  <c:v>0.23998468138840442</c:v>
                </c:pt>
                <c:pt idx="1">
                  <c:v>0.21507264233276863</c:v>
                </c:pt>
                <c:pt idx="2">
                  <c:v>0.23237371685358058</c:v>
                </c:pt>
                <c:pt idx="3">
                  <c:v>0.2309658748341975</c:v>
                </c:pt>
                <c:pt idx="4">
                  <c:v>0.23217377327730707</c:v>
                </c:pt>
                <c:pt idx="5">
                  <c:v>0.25700654610007767</c:v>
                </c:pt>
                <c:pt idx="6">
                  <c:v>0.22001809406069564</c:v>
                </c:pt>
                <c:pt idx="7">
                  <c:v>0.22921153429211535</c:v>
                </c:pt>
                <c:pt idx="8">
                  <c:v>0.24131268672893322</c:v>
                </c:pt>
                <c:pt idx="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C-4F98-9C27-D97D17D4BA69}"/>
            </c:ext>
          </c:extLst>
        </c:ser>
        <c:ser>
          <c:idx val="3"/>
          <c:order val="3"/>
          <c:tx>
            <c:strRef>
              <c:f>'%'!$B$33</c:f>
              <c:strCache>
                <c:ptCount val="1"/>
                <c:pt idx="0">
                  <c:v>Scholarships and Fellowships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'%'!$G$33:$X$33</c:f>
              <c:numCache>
                <c:formatCode>0%</c:formatCode>
                <c:ptCount val="10"/>
                <c:pt idx="0">
                  <c:v>5.2109155458031658E-2</c:v>
                </c:pt>
                <c:pt idx="1">
                  <c:v>5.4545921248524053E-2</c:v>
                </c:pt>
                <c:pt idx="2">
                  <c:v>5.2676923679405532E-2</c:v>
                </c:pt>
                <c:pt idx="3">
                  <c:v>5.2545520318340769E-2</c:v>
                </c:pt>
                <c:pt idx="4">
                  <c:v>5.388624830658309E-2</c:v>
                </c:pt>
                <c:pt idx="5">
                  <c:v>5.2865860423832241E-2</c:v>
                </c:pt>
                <c:pt idx="6">
                  <c:v>5.2880129216224023E-2</c:v>
                </c:pt>
                <c:pt idx="7">
                  <c:v>4.8290814482908145E-2</c:v>
                </c:pt>
                <c:pt idx="8">
                  <c:v>4.5677313553810918E-2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C-4F98-9C27-D97D17D4BA69}"/>
            </c:ext>
          </c:extLst>
        </c:ser>
        <c:ser>
          <c:idx val="4"/>
          <c:order val="4"/>
          <c:tx>
            <c:strRef>
              <c:f>'%'!$B$34</c:f>
              <c:strCache>
                <c:ptCount val="1"/>
                <c:pt idx="0">
                  <c:v>Depreciation &amp; Capital Expense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'%'!$G$34:$X$34</c:f>
              <c:numCache>
                <c:formatCode>0%</c:formatCode>
                <c:ptCount val="10"/>
                <c:pt idx="0">
                  <c:v>6.1973099275988597E-2</c:v>
                </c:pt>
                <c:pt idx="1">
                  <c:v>6.3232198778171364E-2</c:v>
                </c:pt>
                <c:pt idx="2">
                  <c:v>6.1145567668381605E-2</c:v>
                </c:pt>
                <c:pt idx="3">
                  <c:v>5.8483058000723502E-2</c:v>
                </c:pt>
                <c:pt idx="4">
                  <c:v>5.8400495970241786E-2</c:v>
                </c:pt>
                <c:pt idx="5">
                  <c:v>5.5289026961056253E-2</c:v>
                </c:pt>
                <c:pt idx="6">
                  <c:v>6.3641832331528661E-2</c:v>
                </c:pt>
                <c:pt idx="7">
                  <c:v>7.7593890775938909E-2</c:v>
                </c:pt>
                <c:pt idx="8">
                  <c:v>7.8348397312045848E-2</c:v>
                </c:pt>
                <c:pt idx="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3C-4F98-9C27-D97D17D4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5806720"/>
        <c:axId val="195808256"/>
      </c:barChart>
      <c:catAx>
        <c:axId val="19580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5808256"/>
        <c:crosses val="autoZero"/>
        <c:auto val="1"/>
        <c:lblAlgn val="ctr"/>
        <c:lblOffset val="100"/>
        <c:noMultiLvlLbl val="0"/>
      </c:catAx>
      <c:valAx>
        <c:axId val="195808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9580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Total Operating Revenues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'%'!$B$14</c:f>
              <c:strCache>
                <c:ptCount val="1"/>
                <c:pt idx="0">
                  <c:v>Net Tuition and Fees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'%'!$G$14:$X$14</c:f>
              <c:numCache>
                <c:formatCode>0%</c:formatCode>
                <c:ptCount val="10"/>
                <c:pt idx="0">
                  <c:v>0.36131461796190351</c:v>
                </c:pt>
                <c:pt idx="1">
                  <c:v>0.34746585729053292</c:v>
                </c:pt>
                <c:pt idx="2">
                  <c:v>0.38821163336915077</c:v>
                </c:pt>
                <c:pt idx="3">
                  <c:v>0.38361992149479757</c:v>
                </c:pt>
                <c:pt idx="4">
                  <c:v>0.41030386954951992</c:v>
                </c:pt>
                <c:pt idx="5">
                  <c:v>0.41669008549858294</c:v>
                </c:pt>
                <c:pt idx="6">
                  <c:v>0.41208918851208237</c:v>
                </c:pt>
                <c:pt idx="7">
                  <c:v>0.37469880581470266</c:v>
                </c:pt>
                <c:pt idx="8">
                  <c:v>0.3657646871352711</c:v>
                </c:pt>
                <c:pt idx="9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3-42A5-A658-DFF5C3FE220C}"/>
            </c:ext>
          </c:extLst>
        </c:ser>
        <c:ser>
          <c:idx val="1"/>
          <c:order val="1"/>
          <c:tx>
            <c:strRef>
              <c:f>'%'!$B$15</c:f>
              <c:strCache>
                <c:ptCount val="1"/>
                <c:pt idx="0">
                  <c:v>Grants and Contracts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'%'!$G$15:$X$15</c:f>
              <c:numCache>
                <c:formatCode>0%</c:formatCode>
                <c:ptCount val="10"/>
                <c:pt idx="0">
                  <c:v>8.2501936555637478E-2</c:v>
                </c:pt>
                <c:pt idx="1">
                  <c:v>0.10762638153310898</c:v>
                </c:pt>
                <c:pt idx="2">
                  <c:v>0.1091163241824596</c:v>
                </c:pt>
                <c:pt idx="3">
                  <c:v>0.10722037662391073</c:v>
                </c:pt>
                <c:pt idx="4">
                  <c:v>8.9305382270543979E-2</c:v>
                </c:pt>
                <c:pt idx="5">
                  <c:v>8.3988663697635094E-2</c:v>
                </c:pt>
                <c:pt idx="6">
                  <c:v>8.4419340879586399E-2</c:v>
                </c:pt>
                <c:pt idx="7">
                  <c:v>9.2842831799045011E-2</c:v>
                </c:pt>
                <c:pt idx="8">
                  <c:v>0.10450788783468924</c:v>
                </c:pt>
                <c:pt idx="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3-42A5-A658-DFF5C3FE220C}"/>
            </c:ext>
          </c:extLst>
        </c:ser>
        <c:ser>
          <c:idx val="2"/>
          <c:order val="2"/>
          <c:tx>
            <c:strRef>
              <c:f>'%'!$B$16</c:f>
              <c:strCache>
                <c:ptCount val="1"/>
                <c:pt idx="0">
                  <c:v>Auxiliary Enterprises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'%'!$G$16:$X$16</c:f>
              <c:numCache>
                <c:formatCode>0%</c:formatCode>
                <c:ptCount val="10"/>
                <c:pt idx="0">
                  <c:v>0.11772391716208271</c:v>
                </c:pt>
                <c:pt idx="1">
                  <c:v>8.897369223973442E-2</c:v>
                </c:pt>
                <c:pt idx="2">
                  <c:v>8.5662257638142697E-2</c:v>
                </c:pt>
                <c:pt idx="3">
                  <c:v>8.3938420482637915E-2</c:v>
                </c:pt>
                <c:pt idx="4">
                  <c:v>4.6473897564564853E-2</c:v>
                </c:pt>
                <c:pt idx="5">
                  <c:v>4.9670151706399296E-2</c:v>
                </c:pt>
                <c:pt idx="6">
                  <c:v>4.8229211743002258E-2</c:v>
                </c:pt>
                <c:pt idx="7">
                  <c:v>7.0150663289172896E-2</c:v>
                </c:pt>
                <c:pt idx="8">
                  <c:v>6.6117410946927774E-2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3-42A5-A658-DFF5C3FE220C}"/>
            </c:ext>
          </c:extLst>
        </c:ser>
        <c:ser>
          <c:idx val="3"/>
          <c:order val="3"/>
          <c:tx>
            <c:strRef>
              <c:f>'%'!$B$17</c:f>
              <c:strCache>
                <c:ptCount val="1"/>
                <c:pt idx="0">
                  <c:v>All Other Operating (net)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'%'!$G$17:$X$17</c:f>
              <c:numCache>
                <c:formatCode>0%</c:formatCode>
                <c:ptCount val="10"/>
                <c:pt idx="0">
                  <c:v>2.3042678886410511E-2</c:v>
                </c:pt>
                <c:pt idx="1">
                  <c:v>2.1011598730378472E-2</c:v>
                </c:pt>
                <c:pt idx="2">
                  <c:v>2.3064195582096363E-2</c:v>
                </c:pt>
                <c:pt idx="3">
                  <c:v>2.0965184450669215E-2</c:v>
                </c:pt>
                <c:pt idx="4">
                  <c:v>2.0222932119500391E-2</c:v>
                </c:pt>
                <c:pt idx="5">
                  <c:v>1.8104741718069018E-2</c:v>
                </c:pt>
                <c:pt idx="6">
                  <c:v>2.3823080602181884E-2</c:v>
                </c:pt>
                <c:pt idx="7">
                  <c:v>2.595786370576969E-2</c:v>
                </c:pt>
                <c:pt idx="8">
                  <c:v>2.4893084632180987E-2</c:v>
                </c:pt>
                <c:pt idx="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63-42A5-A658-DFF5C3FE220C}"/>
            </c:ext>
          </c:extLst>
        </c:ser>
        <c:ser>
          <c:idx val="4"/>
          <c:order val="4"/>
          <c:tx>
            <c:strRef>
              <c:f>'%'!$B$18</c:f>
              <c:strCache>
                <c:ptCount val="1"/>
                <c:pt idx="0">
                  <c:v>State Appropriations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'%'!$G$18:$X$18</c:f>
              <c:numCache>
                <c:formatCode>0%</c:formatCode>
                <c:ptCount val="10"/>
                <c:pt idx="0">
                  <c:v>0.29671298845532856</c:v>
                </c:pt>
                <c:pt idx="1">
                  <c:v>0.26578260691369943</c:v>
                </c:pt>
                <c:pt idx="2">
                  <c:v>0.25436227570533365</c:v>
                </c:pt>
                <c:pt idx="3">
                  <c:v>0.24330672320747215</c:v>
                </c:pt>
                <c:pt idx="4">
                  <c:v>0.24833303627331349</c:v>
                </c:pt>
                <c:pt idx="5">
                  <c:v>0.27611993617375979</c:v>
                </c:pt>
                <c:pt idx="6">
                  <c:v>0.27018470858860771</c:v>
                </c:pt>
                <c:pt idx="7">
                  <c:v>0.25123346190169377</c:v>
                </c:pt>
                <c:pt idx="8">
                  <c:v>0.24039053718243014</c:v>
                </c:pt>
                <c:pt idx="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63-42A5-A658-DFF5C3FE220C}"/>
            </c:ext>
          </c:extLst>
        </c:ser>
        <c:ser>
          <c:idx val="5"/>
          <c:order val="5"/>
          <c:tx>
            <c:strRef>
              <c:f>'%'!$B$20</c:f>
              <c:strCache>
                <c:ptCount val="1"/>
                <c:pt idx="0">
                  <c:v>Investment and Endowment Income (Loss)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'%'!$G$20:$X$20</c:f>
              <c:numCache>
                <c:formatCode>0%</c:formatCode>
                <c:ptCount val="10"/>
                <c:pt idx="0">
                  <c:v>3.1423531717514865E-2</c:v>
                </c:pt>
                <c:pt idx="1">
                  <c:v>5.2182902005073022E-2</c:v>
                </c:pt>
                <c:pt idx="2">
                  <c:v>4.3551439194393464E-3</c:v>
                </c:pt>
                <c:pt idx="3">
                  <c:v>3.9302866490890563E-2</c:v>
                </c:pt>
                <c:pt idx="4">
                  <c:v>5.5056647060705358E-2</c:v>
                </c:pt>
                <c:pt idx="5">
                  <c:v>1.9071661625663865E-2</c:v>
                </c:pt>
                <c:pt idx="6">
                  <c:v>6.5593185596829664E-3</c:v>
                </c:pt>
                <c:pt idx="7">
                  <c:v>5.0199030882885111E-2</c:v>
                </c:pt>
                <c:pt idx="8">
                  <c:v>3.7206117324811688E-2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63-42A5-A658-DFF5C3FE220C}"/>
            </c:ext>
          </c:extLst>
        </c:ser>
        <c:ser>
          <c:idx val="6"/>
          <c:order val="6"/>
          <c:tx>
            <c:strRef>
              <c:f>'%'!$B$21</c:f>
              <c:strCache>
                <c:ptCount val="1"/>
                <c:pt idx="0">
                  <c:v>Private Gifts (operating and endowment)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'%'!$G$21:$X$21</c:f>
              <c:numCache>
                <c:formatCode>0%</c:formatCode>
                <c:ptCount val="10"/>
                <c:pt idx="0">
                  <c:v>5.3976238695648118E-2</c:v>
                </c:pt>
                <c:pt idx="1">
                  <c:v>5.7419863110390587E-2</c:v>
                </c:pt>
                <c:pt idx="2">
                  <c:v>4.9095214096212543E-2</c:v>
                </c:pt>
                <c:pt idx="3">
                  <c:v>5.5703051101494705E-2</c:v>
                </c:pt>
                <c:pt idx="4">
                  <c:v>6.4612839391072666E-2</c:v>
                </c:pt>
                <c:pt idx="5">
                  <c:v>5.185643859105956E-2</c:v>
                </c:pt>
                <c:pt idx="6">
                  <c:v>6.679117225043843E-2</c:v>
                </c:pt>
                <c:pt idx="7">
                  <c:v>5.8411812990405917E-2</c:v>
                </c:pt>
                <c:pt idx="8">
                  <c:v>5.631522052775062E-2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63-42A5-A658-DFF5C3FE220C}"/>
            </c:ext>
          </c:extLst>
        </c:ser>
        <c:ser>
          <c:idx val="7"/>
          <c:order val="7"/>
          <c:tx>
            <c:strRef>
              <c:f>'%'!$B$22</c:f>
              <c:strCache>
                <c:ptCount val="1"/>
                <c:pt idx="0">
                  <c:v>Capital Appropriations, Gifts and Grants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'%'!$G$22:$X$22</c:f>
              <c:numCache>
                <c:formatCode>0%</c:formatCode>
                <c:ptCount val="10"/>
                <c:pt idx="0">
                  <c:v>1.7508329522440712E-2</c:v>
                </c:pt>
                <c:pt idx="1">
                  <c:v>5.4191162741981753E-3</c:v>
                </c:pt>
                <c:pt idx="2">
                  <c:v>1.4078145355305573E-2</c:v>
                </c:pt>
                <c:pt idx="3">
                  <c:v>7.4803851233098302E-3</c:v>
                </c:pt>
                <c:pt idx="4">
                  <c:v>6.4896188948453228E-3</c:v>
                </c:pt>
                <c:pt idx="5">
                  <c:v>1.7904689323394223E-2</c:v>
                </c:pt>
                <c:pt idx="6">
                  <c:v>2.9844899446557497E-2</c:v>
                </c:pt>
                <c:pt idx="7">
                  <c:v>4.7758585689194076E-2</c:v>
                </c:pt>
                <c:pt idx="8">
                  <c:v>4.1198485742464243E-2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63-42A5-A658-DFF5C3FE220C}"/>
            </c:ext>
          </c:extLst>
        </c:ser>
        <c:ser>
          <c:idx val="8"/>
          <c:order val="8"/>
          <c:tx>
            <c:strRef>
              <c:f>'%'!$B$23</c:f>
              <c:strCache>
                <c:ptCount val="1"/>
                <c:pt idx="0">
                  <c:v>All Other Nonoperating Revenues (Expenses) (net)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'%'!$G$23:$X$23</c:f>
              <c:numCache>
                <c:formatCode>0%</c:formatCode>
                <c:ptCount val="10"/>
                <c:pt idx="0">
                  <c:v>-1.9244229997480145E-2</c:v>
                </c:pt>
                <c:pt idx="1">
                  <c:v>-1.7409480265764391E-2</c:v>
                </c:pt>
                <c:pt idx="2">
                  <c:v>-1.6807242090849443E-2</c:v>
                </c:pt>
                <c:pt idx="3">
                  <c:v>-2.0352862149799623E-2</c:v>
                </c:pt>
                <c:pt idx="4">
                  <c:v>-1.4523949892829886E-2</c:v>
                </c:pt>
                <c:pt idx="5">
                  <c:v>-1.4989640143847198E-2</c:v>
                </c:pt>
                <c:pt idx="6">
                  <c:v>-2.0775730521329173E-2</c:v>
                </c:pt>
                <c:pt idx="7">
                  <c:v>-2.861896398026461E-2</c:v>
                </c:pt>
                <c:pt idx="8">
                  <c:v>-2.5870719616870447E-2</c:v>
                </c:pt>
                <c:pt idx="9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63-42A5-A658-DFF5C3FE220C}"/>
            </c:ext>
          </c:extLst>
        </c:ser>
        <c:ser>
          <c:idx val="9"/>
          <c:order val="9"/>
          <c:tx>
            <c:strRef>
              <c:f>'%'!$B$24</c:f>
              <c:strCache>
                <c:ptCount val="1"/>
                <c:pt idx="0">
                  <c:v>Transfers In (Out)</c:v>
                </c:pt>
              </c:strCache>
            </c:strRef>
          </c:tx>
          <c:invertIfNegative val="0"/>
          <c:cat>
            <c:strRef>
              <c:f>'%'!$G$8:$X$8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'%'!$G$24:$X$24</c:f>
              <c:numCache>
                <c:formatCode>0%</c:formatCode>
                <c:ptCount val="10"/>
                <c:pt idx="0">
                  <c:v>-3.1344202932365214E-2</c:v>
                </c:pt>
                <c:pt idx="1">
                  <c:v>1.7987822926960331E-3</c:v>
                </c:pt>
                <c:pt idx="2">
                  <c:v>8.9099778439184884E-3</c:v>
                </c:pt>
                <c:pt idx="3">
                  <c:v>5.2275874044388796E-3</c:v>
                </c:pt>
                <c:pt idx="4">
                  <c:v>2.0565693680847855E-4</c:v>
                </c:pt>
                <c:pt idx="5">
                  <c:v>6.6922289170973353E-3</c:v>
                </c:pt>
                <c:pt idx="6">
                  <c:v>1.0822875623476894E-2</c:v>
                </c:pt>
                <c:pt idx="7">
                  <c:v>-1.4121925171448999E-3</c:v>
                </c:pt>
                <c:pt idx="8">
                  <c:v>2.8842385429362641E-2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63-42A5-A658-DFF5C3FE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9303552"/>
        <c:axId val="199305088"/>
      </c:barChart>
      <c:catAx>
        <c:axId val="199303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9305088"/>
        <c:crosses val="autoZero"/>
        <c:auto val="1"/>
        <c:lblAlgn val="ctr"/>
        <c:lblOffset val="100"/>
        <c:noMultiLvlLbl val="0"/>
      </c:catAx>
      <c:valAx>
        <c:axId val="1993050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9930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731594636643365"/>
          <c:y val="0.18723916552684494"/>
          <c:w val="0.3336342798779125"/>
          <c:h val="0.6442226411839366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69</xdr:row>
      <xdr:rowOff>104774</xdr:rowOff>
    </xdr:from>
    <xdr:to>
      <xdr:col>24</xdr:col>
      <xdr:colOff>9525</xdr:colOff>
      <xdr:row>93</xdr:row>
      <xdr:rowOff>76199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43</xdr:row>
      <xdr:rowOff>104775</xdr:rowOff>
    </xdr:from>
    <xdr:to>
      <xdr:col>24</xdr:col>
      <xdr:colOff>19050</xdr:colOff>
      <xdr:row>68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114301</xdr:rowOff>
    </xdr:from>
    <xdr:to>
      <xdr:col>1</xdr:col>
      <xdr:colOff>952500</xdr:colOff>
      <xdr:row>3</xdr:row>
      <xdr:rowOff>32227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4301"/>
          <a:ext cx="904875" cy="413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\Fact%20Book%20Documents\Excel\Fact%20Book\rev_exp_changes_net_assets_doll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\Fact%20Book%20Documents\Excel\Fact%20Book\rev_exp_changes_net_assets_a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"/>
    </sheetNames>
    <sheetDataSet>
      <sheetData sheetId="0" refreshError="1">
        <row r="33">
          <cell r="R33">
            <v>88467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"/>
    </sheetNames>
    <sheetDataSet>
      <sheetData sheetId="0" refreshError="1">
        <row r="12">
          <cell r="N12">
            <v>75896</v>
          </cell>
          <cell r="O12">
            <v>77429</v>
          </cell>
          <cell r="P12">
            <v>78497</v>
          </cell>
          <cell r="Q12">
            <v>81651</v>
          </cell>
          <cell r="R12">
            <v>83951</v>
          </cell>
          <cell r="S12">
            <v>89779</v>
          </cell>
          <cell r="T12">
            <v>87482</v>
          </cell>
        </row>
        <row r="13">
          <cell r="N13">
            <v>20414</v>
          </cell>
          <cell r="O13">
            <v>17680</v>
          </cell>
          <cell r="P13">
            <v>23634</v>
          </cell>
          <cell r="Q13">
            <v>22950</v>
          </cell>
          <cell r="R13">
            <v>23464</v>
          </cell>
          <cell r="S13">
            <v>19541</v>
          </cell>
          <cell r="T13">
            <v>17633</v>
          </cell>
        </row>
        <row r="14">
          <cell r="N14">
            <v>25253</v>
          </cell>
          <cell r="O14">
            <v>25228</v>
          </cell>
          <cell r="P14">
            <v>19538</v>
          </cell>
          <cell r="Q14">
            <v>18017</v>
          </cell>
          <cell r="R14">
            <v>18369</v>
          </cell>
          <cell r="S14">
            <v>10169</v>
          </cell>
          <cell r="T14">
            <v>10428</v>
          </cell>
        </row>
        <row r="15">
          <cell r="N15">
            <v>4892</v>
          </cell>
          <cell r="O15">
            <v>4938</v>
          </cell>
          <cell r="P15">
            <v>4614</v>
          </cell>
          <cell r="Q15">
            <v>4851</v>
          </cell>
          <cell r="R15">
            <v>4588</v>
          </cell>
          <cell r="S15">
            <v>4425</v>
          </cell>
          <cell r="T15">
            <v>3801</v>
          </cell>
        </row>
        <row r="26">
          <cell r="N26">
            <v>61145</v>
          </cell>
          <cell r="O26">
            <v>63585</v>
          </cell>
          <cell r="P26">
            <v>58364</v>
          </cell>
          <cell r="Q26">
            <v>53499</v>
          </cell>
          <cell r="R26">
            <v>53245</v>
          </cell>
          <cell r="S26">
            <v>54338</v>
          </cell>
          <cell r="T26">
            <v>57970</v>
          </cell>
        </row>
        <row r="27">
          <cell r="N27">
            <v>9321</v>
          </cell>
          <cell r="O27">
            <v>14226</v>
          </cell>
          <cell r="P27">
            <v>16116</v>
          </cell>
          <cell r="Q27">
            <v>16816</v>
          </cell>
          <cell r="R27">
            <v>16104</v>
          </cell>
          <cell r="T27">
            <v>15723</v>
          </cell>
        </row>
        <row r="28">
          <cell r="N28">
            <v>-7452</v>
          </cell>
          <cell r="O28">
            <v>6734</v>
          </cell>
          <cell r="P28">
            <v>11459</v>
          </cell>
          <cell r="Q28">
            <v>916</v>
          </cell>
          <cell r="R28">
            <v>8601</v>
          </cell>
          <cell r="S28">
            <v>12047</v>
          </cell>
          <cell r="T28">
            <v>4004</v>
          </cell>
        </row>
        <row r="29">
          <cell r="N29">
            <v>8889</v>
          </cell>
          <cell r="O29">
            <v>11567</v>
          </cell>
          <cell r="P29">
            <v>12609</v>
          </cell>
          <cell r="Q29">
            <v>10326</v>
          </cell>
          <cell r="R29">
            <v>12190</v>
          </cell>
          <cell r="S29">
            <v>14138</v>
          </cell>
          <cell r="T29">
            <v>10887</v>
          </cell>
        </row>
        <row r="30">
          <cell r="N30">
            <v>5400</v>
          </cell>
          <cell r="O30">
            <v>3752</v>
          </cell>
          <cell r="P30">
            <v>1190</v>
          </cell>
          <cell r="Q30">
            <v>2961</v>
          </cell>
          <cell r="R30">
            <v>1637</v>
          </cell>
          <cell r="S30">
            <v>1420</v>
          </cell>
          <cell r="T30">
            <v>3759</v>
          </cell>
        </row>
        <row r="31">
          <cell r="N31">
            <v>-5391</v>
          </cell>
          <cell r="O31">
            <v>-4124</v>
          </cell>
          <cell r="P31">
            <v>-3823</v>
          </cell>
          <cell r="Q31">
            <v>-3535</v>
          </cell>
          <cell r="R31">
            <v>-4454</v>
          </cell>
          <cell r="S31">
            <v>-3178</v>
          </cell>
          <cell r="T31">
            <v>-3147</v>
          </cell>
        </row>
        <row r="32">
          <cell r="N32">
            <v>2931</v>
          </cell>
          <cell r="O32">
            <v>-6717</v>
          </cell>
          <cell r="P32">
            <v>395</v>
          </cell>
          <cell r="Q32">
            <v>1874</v>
          </cell>
          <cell r="R32">
            <v>1144</v>
          </cell>
          <cell r="S32">
            <v>45</v>
          </cell>
          <cell r="T32">
            <v>1405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tabSelected="1" zoomScaleNormal="100" workbookViewId="0"/>
  </sheetViews>
  <sheetFormatPr defaultRowHeight="12.75" x14ac:dyDescent="0.2"/>
  <cols>
    <col min="1" max="1" width="2.7109375" style="4" customWidth="1"/>
    <col min="2" max="2" width="16.28515625" style="4" customWidth="1"/>
    <col min="3" max="5" width="9.140625" style="4" customWidth="1"/>
    <col min="6" max="6" width="4.7109375" style="4" customWidth="1"/>
    <col min="7" max="14" width="8.5703125" style="4" hidden="1" customWidth="1"/>
    <col min="15" max="16" width="8.5703125" style="4" customWidth="1"/>
    <col min="17" max="17" width="8.5703125" style="4" bestFit="1" customWidth="1"/>
    <col min="18" max="23" width="8.5703125" style="4" customWidth="1"/>
    <col min="24" max="24" width="8.5703125" style="4" bestFit="1" customWidth="1"/>
    <col min="25" max="25" width="2.7109375" style="4" customWidth="1"/>
    <col min="26" max="16384" width="9.140625" style="4"/>
  </cols>
  <sheetData>
    <row r="1" spans="1:27" x14ac:dyDescent="0.2">
      <c r="A1" s="1"/>
      <c r="B1" s="2"/>
      <c r="C1" s="2"/>
      <c r="D1" s="2"/>
      <c r="E1" s="2"/>
      <c r="F1" s="2"/>
      <c r="G1" s="2"/>
      <c r="H1" s="2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3"/>
    </row>
    <row r="2" spans="1:27" x14ac:dyDescent="0.2">
      <c r="A2" s="5"/>
      <c r="B2" s="6"/>
      <c r="C2" s="10" t="s">
        <v>0</v>
      </c>
      <c r="D2" s="10"/>
      <c r="E2" s="10"/>
      <c r="F2" s="10"/>
      <c r="G2" s="2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9"/>
    </row>
    <row r="3" spans="1:27" ht="13.5" thickBot="1" x14ac:dyDescent="0.25">
      <c r="A3" s="5"/>
      <c r="B3" s="6"/>
      <c r="C3" s="45" t="s">
        <v>40</v>
      </c>
      <c r="D3" s="45"/>
      <c r="E3" s="45"/>
      <c r="F3" s="15"/>
      <c r="G3" s="46"/>
      <c r="H3" s="16"/>
      <c r="I3" s="16"/>
      <c r="J3" s="16"/>
      <c r="K3" s="16"/>
      <c r="L3" s="16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9"/>
    </row>
    <row r="4" spans="1:27" ht="13.5" thickTop="1" x14ac:dyDescent="0.2">
      <c r="A4" s="5"/>
      <c r="B4" s="6"/>
      <c r="C4" s="44"/>
      <c r="D4" s="44"/>
      <c r="E4" s="44"/>
      <c r="F4" s="13"/>
      <c r="G4" s="18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7"/>
    </row>
    <row r="5" spans="1:27" x14ac:dyDescent="0.2">
      <c r="A5" s="5"/>
      <c r="B5" s="6"/>
      <c r="C5" s="6"/>
      <c r="D5" s="6"/>
      <c r="E5" s="6"/>
      <c r="F5" s="6"/>
      <c r="G5" s="6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7"/>
    </row>
    <row r="6" spans="1:27" s="21" customFormat="1" x14ac:dyDescent="0.2">
      <c r="A6" s="19"/>
      <c r="B6" s="6"/>
      <c r="C6" s="6"/>
      <c r="D6" s="6"/>
      <c r="E6" s="6"/>
      <c r="F6" s="6"/>
      <c r="G6" s="20"/>
      <c r="H6" s="18"/>
      <c r="I6" s="18"/>
      <c r="J6" s="18"/>
      <c r="K6" s="18"/>
      <c r="L6" s="1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17"/>
    </row>
    <row r="7" spans="1:27" s="21" customFormat="1" x14ac:dyDescent="0.2">
      <c r="A7" s="1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3"/>
    </row>
    <row r="8" spans="1:27" s="21" customFormat="1" x14ac:dyDescent="0.2">
      <c r="A8" s="19"/>
      <c r="B8" s="22"/>
      <c r="C8" s="22"/>
      <c r="D8" s="22"/>
      <c r="E8" s="22"/>
      <c r="F8" s="22"/>
      <c r="G8" s="24" t="s">
        <v>1</v>
      </c>
      <c r="H8" s="24" t="s">
        <v>2</v>
      </c>
      <c r="I8" s="24" t="s">
        <v>3</v>
      </c>
      <c r="J8" s="24" t="s">
        <v>4</v>
      </c>
      <c r="K8" s="24" t="s">
        <v>5</v>
      </c>
      <c r="L8" s="24" t="s">
        <v>6</v>
      </c>
      <c r="M8" s="24" t="s">
        <v>7</v>
      </c>
      <c r="N8" s="24" t="s">
        <v>30</v>
      </c>
      <c r="O8" s="24" t="s">
        <v>31</v>
      </c>
      <c r="P8" s="24" t="s">
        <v>32</v>
      </c>
      <c r="Q8" s="24" t="s">
        <v>33</v>
      </c>
      <c r="R8" s="24" t="s">
        <v>34</v>
      </c>
      <c r="S8" s="24" t="s">
        <v>35</v>
      </c>
      <c r="T8" s="24" t="s">
        <v>41</v>
      </c>
      <c r="U8" s="24" t="s">
        <v>42</v>
      </c>
      <c r="V8" s="24" t="s">
        <v>43</v>
      </c>
      <c r="W8" s="24" t="s">
        <v>44</v>
      </c>
      <c r="X8" s="24" t="s">
        <v>45</v>
      </c>
      <c r="Y8" s="23"/>
    </row>
    <row r="9" spans="1:27" s="21" customFormat="1" x14ac:dyDescent="0.2">
      <c r="A9" s="19"/>
      <c r="B9" s="22"/>
      <c r="C9" s="22"/>
      <c r="D9" s="22"/>
      <c r="E9" s="22"/>
      <c r="F9" s="2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3"/>
    </row>
    <row r="10" spans="1:27" s="21" customFormat="1" x14ac:dyDescent="0.2">
      <c r="A10" s="19"/>
      <c r="B10" s="26" t="s">
        <v>8</v>
      </c>
      <c r="C10" s="26"/>
      <c r="D10" s="26"/>
      <c r="E10" s="26"/>
      <c r="F10" s="26"/>
      <c r="G10" s="27">
        <v>93429</v>
      </c>
      <c r="H10" s="27">
        <v>98587</v>
      </c>
      <c r="I10" s="27">
        <v>108807</v>
      </c>
      <c r="J10" s="27">
        <v>113985</v>
      </c>
      <c r="K10" s="27">
        <v>120295</v>
      </c>
      <c r="L10" s="27">
        <v>130024</v>
      </c>
      <c r="M10" s="27">
        <v>135144</v>
      </c>
      <c r="N10" s="27">
        <v>126455</v>
      </c>
      <c r="O10" s="27">
        <v>125275</v>
      </c>
      <c r="P10" s="27">
        <v>126283</v>
      </c>
      <c r="Q10" s="27">
        <v>127469</v>
      </c>
      <c r="R10" s="27">
        <v>130372</v>
      </c>
      <c r="S10" s="27">
        <v>123914</v>
      </c>
      <c r="T10" s="27">
        <v>119344</v>
      </c>
      <c r="U10" s="27">
        <v>124819</v>
      </c>
      <c r="V10" s="27">
        <v>127722</v>
      </c>
      <c r="W10" s="27">
        <v>130326</v>
      </c>
      <c r="X10" s="27">
        <v>136069</v>
      </c>
      <c r="Y10" s="23"/>
    </row>
    <row r="11" spans="1:27" s="21" customFormat="1" x14ac:dyDescent="0.2">
      <c r="A11" s="19"/>
      <c r="B11" s="28" t="s">
        <v>9</v>
      </c>
      <c r="C11" s="28"/>
      <c r="D11" s="28"/>
      <c r="E11" s="28"/>
      <c r="F11" s="28"/>
      <c r="G11" s="29">
        <v>73723</v>
      </c>
      <c r="H11" s="29">
        <v>56927</v>
      </c>
      <c r="I11" s="29">
        <v>57062</v>
      </c>
      <c r="J11" s="29">
        <v>55029</v>
      </c>
      <c r="K11" s="29">
        <v>63490</v>
      </c>
      <c r="L11" s="29">
        <v>68937</v>
      </c>
      <c r="M11" s="29">
        <v>64531</v>
      </c>
      <c r="N11" s="29">
        <v>74843</v>
      </c>
      <c r="O11" s="29">
        <v>89023</v>
      </c>
      <c r="P11" s="29">
        <v>93310</v>
      </c>
      <c r="Q11" s="29">
        <v>82857</v>
      </c>
      <c r="R11" s="29">
        <f>'[1]$'!$R$33</f>
        <v>88467</v>
      </c>
      <c r="S11" s="29">
        <v>94897</v>
      </c>
      <c r="T11" s="29">
        <v>90601</v>
      </c>
      <c r="U11" s="29">
        <v>96170</v>
      </c>
      <c r="V11" s="29">
        <v>97127</v>
      </c>
      <c r="W11" s="29">
        <v>101867</v>
      </c>
      <c r="X11" s="29">
        <v>88614</v>
      </c>
      <c r="Y11" s="23"/>
    </row>
    <row r="12" spans="1:27" s="21" customFormat="1" ht="28.5" customHeight="1" thickBot="1" x14ac:dyDescent="0.25">
      <c r="A12" s="19"/>
      <c r="B12" s="70" t="s">
        <v>10</v>
      </c>
      <c r="C12" s="70"/>
      <c r="D12" s="70"/>
      <c r="E12" s="70"/>
      <c r="F12" s="66"/>
      <c r="G12" s="30">
        <f t="shared" ref="G12:M12" si="0">G10+G11</f>
        <v>167152</v>
      </c>
      <c r="H12" s="30">
        <f t="shared" si="0"/>
        <v>155514</v>
      </c>
      <c r="I12" s="30">
        <f t="shared" si="0"/>
        <v>165869</v>
      </c>
      <c r="J12" s="30">
        <f t="shared" si="0"/>
        <v>169014</v>
      </c>
      <c r="K12" s="30">
        <f t="shared" si="0"/>
        <v>183785</v>
      </c>
      <c r="L12" s="30">
        <f t="shared" si="0"/>
        <v>198961</v>
      </c>
      <c r="M12" s="30">
        <f t="shared" si="0"/>
        <v>199675</v>
      </c>
      <c r="N12" s="30">
        <f t="shared" ref="N12:R12" si="1">N10+N11</f>
        <v>201298</v>
      </c>
      <c r="O12" s="30">
        <f t="shared" si="1"/>
        <v>214298</v>
      </c>
      <c r="P12" s="30">
        <f t="shared" si="1"/>
        <v>219593</v>
      </c>
      <c r="Q12" s="30">
        <f t="shared" si="1"/>
        <v>210326</v>
      </c>
      <c r="R12" s="30">
        <f t="shared" si="1"/>
        <v>218839</v>
      </c>
      <c r="S12" s="30">
        <f t="shared" ref="S12:X12" si="2">S10+S11</f>
        <v>218811</v>
      </c>
      <c r="T12" s="30">
        <f t="shared" si="2"/>
        <v>209945</v>
      </c>
      <c r="U12" s="30">
        <f t="shared" ref="U12:W12" si="3">U10+U11</f>
        <v>220989</v>
      </c>
      <c r="V12" s="30">
        <f t="shared" si="3"/>
        <v>224849</v>
      </c>
      <c r="W12" s="30">
        <f t="shared" si="3"/>
        <v>232193</v>
      </c>
      <c r="X12" s="30">
        <f t="shared" si="2"/>
        <v>224683</v>
      </c>
      <c r="Y12" s="23"/>
    </row>
    <row r="13" spans="1:27" s="21" customFormat="1" ht="12.75" customHeight="1" thickTop="1" x14ac:dyDescent="0.2">
      <c r="A13" s="19"/>
      <c r="B13" s="31" t="s">
        <v>11</v>
      </c>
      <c r="C13" s="31"/>
      <c r="D13" s="31"/>
      <c r="E13" s="31"/>
      <c r="F13" s="31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3"/>
    </row>
    <row r="14" spans="1:27" s="21" customFormat="1" ht="12.75" customHeight="1" x14ac:dyDescent="0.2">
      <c r="A14" s="19"/>
      <c r="B14" s="32" t="s">
        <v>12</v>
      </c>
      <c r="C14" s="32"/>
      <c r="D14" s="32"/>
      <c r="E14" s="32"/>
      <c r="F14" s="32"/>
      <c r="G14" s="33">
        <v>0.27707715133531158</v>
      </c>
      <c r="H14" s="33">
        <v>0.32281981043507335</v>
      </c>
      <c r="I14" s="33">
        <v>0.3635821039495023</v>
      </c>
      <c r="J14" s="33">
        <v>0.36943093471546734</v>
      </c>
      <c r="K14" s="33">
        <v>0.35218869875125824</v>
      </c>
      <c r="L14" s="33">
        <v>0.34558531571514017</v>
      </c>
      <c r="M14" s="33">
        <v>0.36114686365343684</v>
      </c>
      <c r="N14" s="33">
        <f>'[2]$'!N12/$N$12</f>
        <v>0.37703305546999971</v>
      </c>
      <c r="O14" s="33">
        <f>'[2]$'!O12/$O$12</f>
        <v>0.36131461796190351</v>
      </c>
      <c r="P14" s="33">
        <f>'[2]$'!P12/$P$12-0.01</f>
        <v>0.34746585729053292</v>
      </c>
      <c r="Q14" s="33">
        <f>'[2]$'!Q12/$Q$12</f>
        <v>0.38821163336915077</v>
      </c>
      <c r="R14" s="33">
        <f>'[2]$'!R12/$R$12</f>
        <v>0.38361992149479757</v>
      </c>
      <c r="S14" s="33">
        <f>'[2]$'!S12/$S$12</f>
        <v>0.41030386954951992</v>
      </c>
      <c r="T14" s="33">
        <f>'[2]$'!T12/$T$12</f>
        <v>0.41669008549858294</v>
      </c>
      <c r="U14" s="68">
        <v>0.41208918851208237</v>
      </c>
      <c r="V14" s="64">
        <v>0.37469880581470266</v>
      </c>
      <c r="W14" s="64">
        <v>0.3657646871352711</v>
      </c>
      <c r="X14" s="64">
        <v>0.38</v>
      </c>
      <c r="Y14" s="23"/>
      <c r="Z14" s="60"/>
      <c r="AA14" s="64"/>
    </row>
    <row r="15" spans="1:27" s="21" customFormat="1" ht="12.75" customHeight="1" x14ac:dyDescent="0.2">
      <c r="A15" s="19"/>
      <c r="B15" s="32" t="s">
        <v>13</v>
      </c>
      <c r="C15" s="32"/>
      <c r="D15" s="32"/>
      <c r="E15" s="32"/>
      <c r="F15" s="32"/>
      <c r="G15" s="33">
        <v>0.14370752369101178</v>
      </c>
      <c r="H15" s="33">
        <v>0.15268721787105985</v>
      </c>
      <c r="I15" s="33">
        <v>0.13091656668816959</v>
      </c>
      <c r="J15" s="33">
        <v>0.14213615440141053</v>
      </c>
      <c r="K15" s="33">
        <v>0.14047936447479392</v>
      </c>
      <c r="L15" s="33">
        <v>0.13972587592543262</v>
      </c>
      <c r="M15" s="33">
        <v>0.15906848629022161</v>
      </c>
      <c r="N15" s="33">
        <f>'[2]$'!N13/$N$12</f>
        <v>0.10141183717672307</v>
      </c>
      <c r="O15" s="33">
        <f>'[2]$'!O13/$O$12</f>
        <v>8.2501936555637478E-2</v>
      </c>
      <c r="P15" s="33">
        <f>'[2]$'!P13/$P$12</f>
        <v>0.10762638153310898</v>
      </c>
      <c r="Q15" s="33">
        <f>'[2]$'!Q13/$Q$12</f>
        <v>0.1091163241824596</v>
      </c>
      <c r="R15" s="33">
        <f>'[2]$'!R13/$R$12</f>
        <v>0.10722037662391073</v>
      </c>
      <c r="S15" s="33">
        <f>'[2]$'!S13/$S$12</f>
        <v>8.9305382270543979E-2</v>
      </c>
      <c r="T15" s="33">
        <f>'[2]$'!T13/$T$12</f>
        <v>8.3988663697635094E-2</v>
      </c>
      <c r="U15" s="68">
        <v>8.4419340879586399E-2</v>
      </c>
      <c r="V15" s="64">
        <v>9.2842831799045011E-2</v>
      </c>
      <c r="W15" s="64">
        <v>0.10450788783468924</v>
      </c>
      <c r="X15" s="64">
        <v>0.13</v>
      </c>
      <c r="Y15" s="23"/>
      <c r="Z15" s="61"/>
      <c r="AA15" s="64"/>
    </row>
    <row r="16" spans="1:27" s="21" customFormat="1" ht="12.75" customHeight="1" x14ac:dyDescent="0.2">
      <c r="A16" s="19"/>
      <c r="B16" s="32" t="s">
        <v>14</v>
      </c>
      <c r="C16" s="32"/>
      <c r="D16" s="32"/>
      <c r="E16" s="32"/>
      <c r="F16" s="32"/>
      <c r="G16" s="33">
        <v>0.12477266200823203</v>
      </c>
      <c r="H16" s="33">
        <v>0.14255308203763006</v>
      </c>
      <c r="I16" s="33">
        <v>0.13980309762523438</v>
      </c>
      <c r="J16" s="33">
        <v>0.14094098713716025</v>
      </c>
      <c r="K16" s="33">
        <v>0.12974943548167697</v>
      </c>
      <c r="L16" s="33">
        <v>0.12880413749428279</v>
      </c>
      <c r="M16" s="33">
        <v>0.13147865281081758</v>
      </c>
      <c r="N16" s="33">
        <f>'[2]$'!N14/$N$12</f>
        <v>0.12545082415125833</v>
      </c>
      <c r="O16" s="33">
        <f>'[2]$'!O14/$O$12</f>
        <v>0.11772391716208271</v>
      </c>
      <c r="P16" s="33">
        <f>'[2]$'!P14/$P$12</f>
        <v>8.897369223973442E-2</v>
      </c>
      <c r="Q16" s="33">
        <f>'[2]$'!Q14/$Q$12</f>
        <v>8.5662257638142697E-2</v>
      </c>
      <c r="R16" s="33">
        <f>'[2]$'!R14/$R$12</f>
        <v>8.3938420482637915E-2</v>
      </c>
      <c r="S16" s="33">
        <f>'[2]$'!S14/$S$12</f>
        <v>4.6473897564564853E-2</v>
      </c>
      <c r="T16" s="33">
        <f>'[2]$'!T14/$T$12</f>
        <v>4.9670151706399296E-2</v>
      </c>
      <c r="U16" s="68">
        <v>4.8229211743002258E-2</v>
      </c>
      <c r="V16" s="64">
        <v>7.0150663289172896E-2</v>
      </c>
      <c r="W16" s="64">
        <v>6.6117410946927774E-2</v>
      </c>
      <c r="X16" s="64">
        <v>7.0000000000000007E-2</v>
      </c>
      <c r="Y16" s="23"/>
      <c r="Z16" s="61"/>
      <c r="AA16" s="64"/>
    </row>
    <row r="17" spans="1:27" s="21" customFormat="1" ht="12.75" customHeight="1" x14ac:dyDescent="0.2">
      <c r="A17" s="19"/>
      <c r="B17" s="32" t="s">
        <v>15</v>
      </c>
      <c r="C17" s="32"/>
      <c r="D17" s="32"/>
      <c r="E17" s="32"/>
      <c r="F17" s="32"/>
      <c r="G17" s="33">
        <v>1.3389011199387384E-2</v>
      </c>
      <c r="H17" s="33">
        <v>1.5882814408992117E-2</v>
      </c>
      <c r="I17" s="33">
        <v>2.1679759328144501E-2</v>
      </c>
      <c r="J17" s="33">
        <v>2.1903510951755478E-2</v>
      </c>
      <c r="K17" s="33">
        <v>3.2124493293794382E-2</v>
      </c>
      <c r="L17" s="33">
        <v>3.9399681344585116E-2</v>
      </c>
      <c r="M17" s="33">
        <v>2.5125829472893452E-2</v>
      </c>
      <c r="N17" s="33">
        <f>'[2]$'!N15/$N$12</f>
        <v>2.4302278214388618E-2</v>
      </c>
      <c r="O17" s="33">
        <f>'[2]$'!O15/$O$12</f>
        <v>2.3042678886410511E-2</v>
      </c>
      <c r="P17" s="33">
        <f>'[2]$'!P15/$P$12</f>
        <v>2.1011598730378472E-2</v>
      </c>
      <c r="Q17" s="33">
        <f>'[2]$'!Q15/$Q$12</f>
        <v>2.3064195582096363E-2</v>
      </c>
      <c r="R17" s="33">
        <f>'[2]$'!R15/$R$12</f>
        <v>2.0965184450669215E-2</v>
      </c>
      <c r="S17" s="33">
        <f>'[2]$'!S15/$S$12</f>
        <v>2.0222932119500391E-2</v>
      </c>
      <c r="T17" s="33">
        <f>'[2]$'!T15/$T$12</f>
        <v>1.8104741718069018E-2</v>
      </c>
      <c r="U17" s="68">
        <v>2.3823080602181884E-2</v>
      </c>
      <c r="V17" s="64">
        <v>2.595786370576969E-2</v>
      </c>
      <c r="W17" s="64">
        <v>2.4893084632180987E-2</v>
      </c>
      <c r="X17" s="64">
        <v>0.02</v>
      </c>
      <c r="Y17" s="23"/>
      <c r="Z17" s="61"/>
      <c r="AA17" s="64"/>
    </row>
    <row r="18" spans="1:27" s="21" customFormat="1" ht="12.75" customHeight="1" x14ac:dyDescent="0.2">
      <c r="A18" s="19"/>
      <c r="B18" s="32" t="s">
        <v>16</v>
      </c>
      <c r="C18" s="32"/>
      <c r="D18" s="32"/>
      <c r="E18" s="32"/>
      <c r="F18" s="32"/>
      <c r="G18" s="33">
        <v>0.27874629080118696</v>
      </c>
      <c r="H18" s="33">
        <v>0.31082089072366476</v>
      </c>
      <c r="I18" s="33">
        <v>0.27990763795525386</v>
      </c>
      <c r="J18" s="33">
        <v>0.2932893133113233</v>
      </c>
      <c r="K18" s="33">
        <v>0.27461435916968197</v>
      </c>
      <c r="L18" s="33">
        <v>0.2691783816928946</v>
      </c>
      <c r="M18" s="33">
        <v>0.28081632653061223</v>
      </c>
      <c r="N18" s="33">
        <f>'[2]$'!N26/$N$12</f>
        <v>0.30375363888364515</v>
      </c>
      <c r="O18" s="33">
        <f>'[2]$'!O26/$O$12</f>
        <v>0.29671298845532856</v>
      </c>
      <c r="P18" s="33">
        <f>'[2]$'!P26/$P$12</f>
        <v>0.26578260691369943</v>
      </c>
      <c r="Q18" s="33">
        <f>'[2]$'!Q26/$Q$12</f>
        <v>0.25436227570533365</v>
      </c>
      <c r="R18" s="33">
        <f>'[2]$'!R26/$R$12</f>
        <v>0.24330672320747215</v>
      </c>
      <c r="S18" s="33">
        <f>'[2]$'!S26/$S$12</f>
        <v>0.24833303627331349</v>
      </c>
      <c r="T18" s="33">
        <f>'[2]$'!T26/$T$12</f>
        <v>0.27611993617375979</v>
      </c>
      <c r="U18" s="68">
        <v>0.27018470858860771</v>
      </c>
      <c r="V18" s="64">
        <v>0.25123346190169377</v>
      </c>
      <c r="W18" s="64">
        <v>0.24039053718243014</v>
      </c>
      <c r="X18" s="64">
        <v>0.25</v>
      </c>
      <c r="Y18" s="23"/>
      <c r="Z18" s="62"/>
      <c r="AA18" s="64"/>
    </row>
    <row r="19" spans="1:27" s="21" customFormat="1" ht="12.75" customHeight="1" x14ac:dyDescent="0.2">
      <c r="A19" s="19"/>
      <c r="B19" s="32" t="s">
        <v>29</v>
      </c>
      <c r="C19" s="32"/>
      <c r="D19" s="32"/>
      <c r="E19" s="32"/>
      <c r="F19" s="32"/>
      <c r="G19" s="33"/>
      <c r="H19" s="33"/>
      <c r="I19" s="33"/>
      <c r="J19" s="33"/>
      <c r="K19" s="33"/>
      <c r="L19" s="33"/>
      <c r="M19" s="33"/>
      <c r="N19" s="33">
        <f>'[2]$'!N27/$N$12</f>
        <v>4.6304483899492294E-2</v>
      </c>
      <c r="O19" s="33">
        <f>'[2]$'!O27/$O$12</f>
        <v>6.6384193972878883E-2</v>
      </c>
      <c r="P19" s="33">
        <f>'[2]$'!P27/$P$12</f>
        <v>7.3390317541998151E-2</v>
      </c>
      <c r="Q19" s="33">
        <f>'[2]$'!Q27/$Q$12</f>
        <v>7.9952074398790443E-2</v>
      </c>
      <c r="R19" s="33">
        <f>'[2]$'!R27/$R$12</f>
        <v>7.3588345770178074E-2</v>
      </c>
      <c r="S19" s="33">
        <f>'[2]$'!R27/$X$12</f>
        <v>7.1674314478620993E-2</v>
      </c>
      <c r="T19" s="33">
        <f>'[2]$'!T27/$T$12</f>
        <v>7.4891042892186052E-2</v>
      </c>
      <c r="U19" s="68">
        <v>6.8011934315712758E-2</v>
      </c>
      <c r="V19" s="64">
        <v>5.8778100424540375E-2</v>
      </c>
      <c r="W19" s="64">
        <v>6.0634902860982026E-2</v>
      </c>
      <c r="X19" s="64">
        <v>0.06</v>
      </c>
      <c r="Y19" s="23"/>
      <c r="Z19" s="62"/>
      <c r="AA19" s="64"/>
    </row>
    <row r="20" spans="1:27" s="21" customFormat="1" ht="12.75" customHeight="1" x14ac:dyDescent="0.2">
      <c r="A20" s="19"/>
      <c r="B20" s="34" t="s">
        <v>17</v>
      </c>
      <c r="C20" s="34"/>
      <c r="D20" s="34"/>
      <c r="E20" s="34"/>
      <c r="F20" s="34"/>
      <c r="G20" s="33">
        <v>2.0939025557576338E-4</v>
      </c>
      <c r="H20" s="33">
        <v>2.0351865426906902E-2</v>
      </c>
      <c r="I20" s="33">
        <v>3.9163436205680385E-2</v>
      </c>
      <c r="J20" s="33">
        <v>2.635876317938159E-2</v>
      </c>
      <c r="K20" s="33">
        <v>3.5759175123105801E-2</v>
      </c>
      <c r="L20" s="33">
        <v>4.9286040982906197E-2</v>
      </c>
      <c r="M20" s="33">
        <v>-3.3955177162889698E-3</v>
      </c>
      <c r="N20" s="33">
        <f>'[2]$'!N28/$N$12</f>
        <v>-3.7019741875229759E-2</v>
      </c>
      <c r="O20" s="33">
        <f>'[2]$'!O28/$O$12</f>
        <v>3.1423531717514865E-2</v>
      </c>
      <c r="P20" s="33">
        <f>'[2]$'!P28/$P$12</f>
        <v>5.2182902005073022E-2</v>
      </c>
      <c r="Q20" s="33">
        <f>'[2]$'!Q28/$Q$12</f>
        <v>4.3551439194393464E-3</v>
      </c>
      <c r="R20" s="33">
        <f>'[2]$'!R28/$R$12</f>
        <v>3.9302866490890563E-2</v>
      </c>
      <c r="S20" s="33">
        <f>'[2]$'!S28/$S$12</f>
        <v>5.5056647060705358E-2</v>
      </c>
      <c r="T20" s="33">
        <f>'[2]$'!T28/$T$12</f>
        <v>1.9071661625663865E-2</v>
      </c>
      <c r="U20" s="68">
        <v>6.5593185596829664E-3</v>
      </c>
      <c r="V20" s="64">
        <v>5.0199030882885111E-2</v>
      </c>
      <c r="W20" s="64">
        <v>3.7206117324811688E-2</v>
      </c>
      <c r="X20" s="64">
        <v>0.03</v>
      </c>
      <c r="Y20" s="23"/>
      <c r="Z20" s="62"/>
      <c r="AA20" s="64"/>
    </row>
    <row r="21" spans="1:27" s="21" customFormat="1" ht="12.75" customHeight="1" x14ac:dyDescent="0.2">
      <c r="A21" s="19"/>
      <c r="B21" s="34" t="s">
        <v>18</v>
      </c>
      <c r="C21" s="34"/>
      <c r="D21" s="34"/>
      <c r="E21" s="34"/>
      <c r="F21" s="34"/>
      <c r="G21" s="33">
        <v>5.7283191346798122E-2</v>
      </c>
      <c r="H21" s="33">
        <v>4.6555294057126689E-2</v>
      </c>
      <c r="I21" s="33">
        <v>4.786910151987412E-2</v>
      </c>
      <c r="J21" s="33">
        <v>3.2565349616008141E-2</v>
      </c>
      <c r="K21" s="33">
        <v>3.3686100606687162E-2</v>
      </c>
      <c r="L21" s="33">
        <v>3.7047461562818844E-2</v>
      </c>
      <c r="M21" s="33">
        <v>3.9539251283335422E-2</v>
      </c>
      <c r="N21" s="33">
        <f>'[2]$'!N29/$N$12</f>
        <v>4.4158411906725349E-2</v>
      </c>
      <c r="O21" s="33">
        <f>'[2]$'!O29/$O$12</f>
        <v>5.3976238695648118E-2</v>
      </c>
      <c r="P21" s="33">
        <f>'[2]$'!P29/$P$12</f>
        <v>5.7419863110390587E-2</v>
      </c>
      <c r="Q21" s="33">
        <f>'[2]$'!Q29/$Q$12</f>
        <v>4.9095214096212543E-2</v>
      </c>
      <c r="R21" s="33">
        <f>'[2]$'!R29/$R$12</f>
        <v>5.5703051101494705E-2</v>
      </c>
      <c r="S21" s="33">
        <f>'[2]$'!S29/$S$12</f>
        <v>6.4612839391072666E-2</v>
      </c>
      <c r="T21" s="33">
        <f>'[2]$'!T29/$T$12</f>
        <v>5.185643859105956E-2</v>
      </c>
      <c r="U21" s="68">
        <v>6.679117225043843E-2</v>
      </c>
      <c r="V21" s="64">
        <v>5.8411812990405917E-2</v>
      </c>
      <c r="W21" s="64">
        <v>5.631522052775062E-2</v>
      </c>
      <c r="X21" s="64">
        <v>7.0000000000000007E-2</v>
      </c>
      <c r="Y21" s="23"/>
      <c r="Z21" s="63"/>
      <c r="AA21" s="64"/>
    </row>
    <row r="22" spans="1:27" s="21" customFormat="1" ht="12.75" customHeight="1" x14ac:dyDescent="0.2">
      <c r="A22" s="19"/>
      <c r="B22" s="34" t="s">
        <v>19</v>
      </c>
      <c r="C22" s="34"/>
      <c r="D22" s="34"/>
      <c r="E22" s="34"/>
      <c r="F22" s="34"/>
      <c r="G22" s="33">
        <v>0.11408179381640662</v>
      </c>
      <c r="H22" s="33">
        <v>5.780830021734378E-3</v>
      </c>
      <c r="I22" s="33">
        <v>1.8086562287106091E-4</v>
      </c>
      <c r="J22" s="33">
        <v>5.620836143751405E-4</v>
      </c>
      <c r="K22" s="33">
        <v>6.2736349538863347E-3</v>
      </c>
      <c r="L22" s="33">
        <v>4.433029588713366E-3</v>
      </c>
      <c r="M22" s="33">
        <v>4.822837110304244E-3</v>
      </c>
      <c r="N22" s="33">
        <f>'[2]$'!N30/$N$12</f>
        <v>2.6825899909586781E-2</v>
      </c>
      <c r="O22" s="33">
        <f>'[2]$'!O30/$O$12</f>
        <v>1.7508329522440712E-2</v>
      </c>
      <c r="P22" s="33">
        <f>'[2]$'!P30/$P$12</f>
        <v>5.4191162741981753E-3</v>
      </c>
      <c r="Q22" s="33">
        <f>'[2]$'!Q30/$Q$12</f>
        <v>1.4078145355305573E-2</v>
      </c>
      <c r="R22" s="33">
        <f>'[2]$'!R30/$R$12</f>
        <v>7.4803851233098302E-3</v>
      </c>
      <c r="S22" s="33">
        <f>'[2]$'!S30/$S$12</f>
        <v>6.4896188948453228E-3</v>
      </c>
      <c r="T22" s="33">
        <f>'[2]$'!T30/$T$12</f>
        <v>1.7904689323394223E-2</v>
      </c>
      <c r="U22" s="68">
        <v>2.9844899446557497E-2</v>
      </c>
      <c r="V22" s="64">
        <v>4.7758585689194076E-2</v>
      </c>
      <c r="W22" s="64">
        <v>4.1198485742464243E-2</v>
      </c>
      <c r="X22" s="64">
        <v>0.01</v>
      </c>
      <c r="Y22" s="23"/>
      <c r="Z22" s="63"/>
      <c r="AA22" s="64"/>
    </row>
    <row r="23" spans="1:27" s="21" customFormat="1" ht="12.75" customHeight="1" x14ac:dyDescent="0.2">
      <c r="A23" s="19"/>
      <c r="B23" s="34" t="s">
        <v>20</v>
      </c>
      <c r="C23" s="34"/>
      <c r="D23" s="34"/>
      <c r="E23" s="34"/>
      <c r="F23" s="34"/>
      <c r="G23" s="33">
        <v>9.883220063176032E-3</v>
      </c>
      <c r="H23" s="33">
        <v>-2.150288719986625E-2</v>
      </c>
      <c r="I23" s="33">
        <v>-2.0612652153205239E-2</v>
      </c>
      <c r="J23" s="33">
        <v>-2.0193593430130049E-2</v>
      </c>
      <c r="K23" s="33">
        <v>-1.9180020132219713E-2</v>
      </c>
      <c r="L23" s="33">
        <v>-2.1260448027502876E-2</v>
      </c>
      <c r="M23" s="33">
        <v>-2.5982221109302615E-2</v>
      </c>
      <c r="N23" s="33">
        <f>'[2]$'!N31/$N$12</f>
        <v>-2.6781190076404136E-2</v>
      </c>
      <c r="O23" s="33">
        <f>'[2]$'!O31/$O$12</f>
        <v>-1.9244229997480145E-2</v>
      </c>
      <c r="P23" s="33">
        <f>'[2]$'!P31/$P$12</f>
        <v>-1.7409480265764391E-2</v>
      </c>
      <c r="Q23" s="33">
        <f>'[2]$'!Q31/$Q$12</f>
        <v>-1.6807242090849443E-2</v>
      </c>
      <c r="R23" s="33">
        <f>'[2]$'!R31/$R$12</f>
        <v>-2.0352862149799623E-2</v>
      </c>
      <c r="S23" s="33">
        <f>'[2]$'!S31/$S$12</f>
        <v>-1.4523949892829886E-2</v>
      </c>
      <c r="T23" s="33">
        <f>'[2]$'!T31/$T$12</f>
        <v>-1.4989640143847198E-2</v>
      </c>
      <c r="U23" s="68">
        <v>-2.0775730521329173E-2</v>
      </c>
      <c r="V23" s="64">
        <v>-2.861896398026461E-2</v>
      </c>
      <c r="W23" s="64">
        <v>-2.5870719616870447E-2</v>
      </c>
      <c r="X23" s="64">
        <v>-0.03</v>
      </c>
      <c r="Y23" s="23"/>
      <c r="Z23" s="63"/>
      <c r="AA23" s="64"/>
    </row>
    <row r="24" spans="1:27" s="21" customFormat="1" ht="12.75" customHeight="1" x14ac:dyDescent="0.2">
      <c r="A24" s="19"/>
      <c r="B24" s="34" t="s">
        <v>21</v>
      </c>
      <c r="C24" s="34"/>
      <c r="D24" s="34"/>
      <c r="E24" s="34"/>
      <c r="F24" s="34"/>
      <c r="G24" s="35">
        <v>-1.9150234517086244E-2</v>
      </c>
      <c r="H24" s="35">
        <v>4.0510822176781508E-3</v>
      </c>
      <c r="I24" s="35">
        <v>-2.4899167415249382E-3</v>
      </c>
      <c r="J24" s="35">
        <v>-6.9935034967517481E-3</v>
      </c>
      <c r="K24" s="35">
        <v>1.430475827733493E-2</v>
      </c>
      <c r="L24" s="35">
        <v>7.8005237207291883E-3</v>
      </c>
      <c r="M24" s="35">
        <v>2.7379491673970201E-2</v>
      </c>
      <c r="N24" s="33">
        <f>'[2]$'!N32/$N$12</f>
        <v>1.4560502339814603E-2</v>
      </c>
      <c r="O24" s="33">
        <f>'[2]$'!O32/$O$12</f>
        <v>-3.1344202932365214E-2</v>
      </c>
      <c r="P24" s="33">
        <f>'[2]$'!P32/$P$12</f>
        <v>1.7987822926960331E-3</v>
      </c>
      <c r="Q24" s="33">
        <f>'[2]$'!Q32/$Q$12</f>
        <v>8.9099778439184884E-3</v>
      </c>
      <c r="R24" s="33">
        <f>'[2]$'!R32/$R$12</f>
        <v>5.2275874044388796E-3</v>
      </c>
      <c r="S24" s="33">
        <f>'[2]$'!S32/$S$12</f>
        <v>2.0565693680847855E-4</v>
      </c>
      <c r="T24" s="33">
        <f>'[2]$'!T32/$T$12</f>
        <v>6.6922289170973353E-3</v>
      </c>
      <c r="U24" s="68">
        <v>1.0822875623476894E-2</v>
      </c>
      <c r="V24" s="64">
        <v>-1.4121925171448999E-3</v>
      </c>
      <c r="W24" s="64">
        <v>2.8842385429362641E-2</v>
      </c>
      <c r="X24" s="64">
        <v>0.01</v>
      </c>
      <c r="Y24" s="23"/>
      <c r="Z24" s="63"/>
      <c r="AA24" s="64"/>
    </row>
    <row r="25" spans="1:27" s="21" customFormat="1" ht="12.75" customHeight="1" thickBot="1" x14ac:dyDescent="0.25">
      <c r="A25" s="19"/>
      <c r="B25" s="36" t="s">
        <v>22</v>
      </c>
      <c r="C25" s="36"/>
      <c r="D25" s="36"/>
      <c r="E25" s="36"/>
      <c r="F25" s="36"/>
      <c r="G25" s="37">
        <f t="shared" ref="G25:N25" si="4">SUM(G14:G24)</f>
        <v>1</v>
      </c>
      <c r="H25" s="37">
        <f t="shared" si="4"/>
        <v>1</v>
      </c>
      <c r="I25" s="37">
        <f t="shared" si="4"/>
        <v>0.99999999999999989</v>
      </c>
      <c r="J25" s="37">
        <f t="shared" si="4"/>
        <v>0.99999999999999989</v>
      </c>
      <c r="K25" s="37">
        <f t="shared" si="4"/>
        <v>1</v>
      </c>
      <c r="L25" s="37">
        <f t="shared" si="4"/>
        <v>0.99999999999999989</v>
      </c>
      <c r="M25" s="37">
        <f t="shared" si="4"/>
        <v>1.0000000000000002</v>
      </c>
      <c r="N25" s="37">
        <f t="shared" si="4"/>
        <v>1</v>
      </c>
      <c r="O25" s="37">
        <f t="shared" ref="O25:Q25" si="5">SUM(O14:O24)</f>
        <v>1</v>
      </c>
      <c r="P25" s="50">
        <f t="shared" ref="P25" si="6">SUM(P14:P24)</f>
        <v>1.0036616376660457</v>
      </c>
      <c r="Q25" s="50">
        <f t="shared" si="5"/>
        <v>1</v>
      </c>
      <c r="R25" s="37">
        <f>SUM(R14:R24)</f>
        <v>1</v>
      </c>
      <c r="S25" s="37">
        <f>SUM(S14:S24)</f>
        <v>0.99815424464666569</v>
      </c>
      <c r="T25" s="37">
        <f>SUM(T14:T24)</f>
        <v>1.0000000000000002</v>
      </c>
      <c r="U25" s="59">
        <v>1</v>
      </c>
      <c r="V25" s="59">
        <v>1</v>
      </c>
      <c r="W25" s="59">
        <v>1</v>
      </c>
      <c r="X25" s="59">
        <f>SUM(X14:X24)</f>
        <v>1.0000000000000002</v>
      </c>
      <c r="Y25" s="23"/>
      <c r="Z25" s="65"/>
      <c r="AA25" s="64"/>
    </row>
    <row r="26" spans="1:27" s="21" customFormat="1" ht="12.75" customHeight="1" thickTop="1" x14ac:dyDescent="0.2">
      <c r="A26" s="19"/>
      <c r="B26" s="36"/>
      <c r="C26" s="36"/>
      <c r="D26" s="36"/>
      <c r="E26" s="36"/>
      <c r="F26" s="36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23"/>
    </row>
    <row r="27" spans="1:27" s="21" customFormat="1" ht="12.75" customHeight="1" x14ac:dyDescent="0.2">
      <c r="A27" s="19"/>
      <c r="B27" s="36"/>
      <c r="C27" s="36"/>
      <c r="D27" s="36"/>
      <c r="E27" s="36"/>
      <c r="F27" s="36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23"/>
    </row>
    <row r="28" spans="1:27" s="21" customFormat="1" ht="12.75" customHeight="1" thickBot="1" x14ac:dyDescent="0.25">
      <c r="A28" s="19"/>
      <c r="B28" s="38" t="s">
        <v>23</v>
      </c>
      <c r="C28" s="38"/>
      <c r="D28" s="38"/>
      <c r="E28" s="38"/>
      <c r="F28" s="38"/>
      <c r="G28" s="39">
        <v>150030</v>
      </c>
      <c r="H28" s="39">
        <v>141912</v>
      </c>
      <c r="I28" s="39">
        <v>162912</v>
      </c>
      <c r="J28" s="39">
        <v>167349</v>
      </c>
      <c r="K28" s="39">
        <v>180109</v>
      </c>
      <c r="L28" s="39">
        <v>188353</v>
      </c>
      <c r="M28" s="39">
        <v>196585</v>
      </c>
      <c r="N28" s="39">
        <v>198206</v>
      </c>
      <c r="O28" s="39">
        <v>193229</v>
      </c>
      <c r="P28" s="39">
        <v>194790</v>
      </c>
      <c r="Q28" s="39">
        <v>204283</v>
      </c>
      <c r="R28" s="39">
        <v>207325</v>
      </c>
      <c r="S28" s="39">
        <v>217755</v>
      </c>
      <c r="T28" s="39">
        <v>225325</v>
      </c>
      <c r="U28" s="39">
        <v>211119</v>
      </c>
      <c r="V28" s="39">
        <v>211119</v>
      </c>
      <c r="W28" s="39">
        <v>211119</v>
      </c>
      <c r="X28" s="39">
        <v>211119</v>
      </c>
      <c r="Y28" s="23"/>
    </row>
    <row r="29" spans="1:27" s="21" customFormat="1" ht="12.75" customHeight="1" thickTop="1" x14ac:dyDescent="0.2">
      <c r="A29" s="19"/>
      <c r="B29" s="31" t="s">
        <v>11</v>
      </c>
      <c r="C29" s="31"/>
      <c r="D29" s="31"/>
      <c r="E29" s="31"/>
      <c r="F29" s="31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3"/>
    </row>
    <row r="30" spans="1:27" s="21" customFormat="1" ht="12.75" customHeight="1" x14ac:dyDescent="0.2">
      <c r="A30" s="19"/>
      <c r="B30" s="32" t="s">
        <v>24</v>
      </c>
      <c r="C30" s="32"/>
      <c r="D30" s="32"/>
      <c r="E30" s="32"/>
      <c r="F30" s="32"/>
      <c r="G30" s="33">
        <v>0.54029860694527765</v>
      </c>
      <c r="H30" s="33">
        <v>0.56857066350978069</v>
      </c>
      <c r="I30" s="33">
        <v>0.51158907876645054</v>
      </c>
      <c r="J30" s="33">
        <v>0.52539304089059391</v>
      </c>
      <c r="K30" s="33">
        <v>0.50072456123791709</v>
      </c>
      <c r="L30" s="33">
        <v>0.5090335699457933</v>
      </c>
      <c r="M30" s="33">
        <v>0.51113767581453318</v>
      </c>
      <c r="N30" s="33">
        <v>0.51942423539146143</v>
      </c>
      <c r="O30" s="33">
        <v>0.51870060912181915</v>
      </c>
      <c r="P30" s="69">
        <v>0.53224498177524515</v>
      </c>
      <c r="Q30" s="69">
        <v>0.51617119388299559</v>
      </c>
      <c r="R30" s="64">
        <v>0.51121668877366455</v>
      </c>
      <c r="S30" s="64">
        <v>0.50459002089504257</v>
      </c>
      <c r="T30" s="69">
        <v>0.4889160102074781</v>
      </c>
      <c r="U30" s="69">
        <v>0.51217086098361586</v>
      </c>
      <c r="V30" s="69">
        <v>0.49813784298137842</v>
      </c>
      <c r="W30" s="69">
        <v>0.48886930624016284</v>
      </c>
      <c r="X30" s="69">
        <v>0.47</v>
      </c>
      <c r="Y30" s="23"/>
      <c r="Z30" s="61"/>
      <c r="AA30" s="64"/>
    </row>
    <row r="31" spans="1:27" s="21" customFormat="1" ht="12.75" customHeight="1" x14ac:dyDescent="0.2">
      <c r="A31" s="19"/>
      <c r="B31" s="32" t="s">
        <v>25</v>
      </c>
      <c r="C31" s="32"/>
      <c r="D31" s="32"/>
      <c r="E31" s="32"/>
      <c r="F31" s="32"/>
      <c r="G31" s="33">
        <v>9.9313470639205495E-2</v>
      </c>
      <c r="H31" s="33">
        <v>0.10514262359772253</v>
      </c>
      <c r="I31" s="33">
        <v>0.11865915340797485</v>
      </c>
      <c r="J31" s="33">
        <v>0.12102850928299541</v>
      </c>
      <c r="K31" s="33">
        <v>0.12354740740329467</v>
      </c>
      <c r="L31" s="33">
        <v>0.12980945352609197</v>
      </c>
      <c r="M31" s="33">
        <v>0.13055421319022306</v>
      </c>
      <c r="N31" s="33">
        <v>0.1287902485293079</v>
      </c>
      <c r="O31" s="33">
        <v>0.12723245475575612</v>
      </c>
      <c r="P31" s="69">
        <v>0.13490425586529084</v>
      </c>
      <c r="Q31" s="69">
        <v>0.13763259791563665</v>
      </c>
      <c r="R31" s="64">
        <v>0.14678885807307368</v>
      </c>
      <c r="S31" s="64">
        <v>0.15094946155082548</v>
      </c>
      <c r="T31" s="69">
        <v>0.14592255630755574</v>
      </c>
      <c r="U31" s="69">
        <v>0.15128908340793581</v>
      </c>
      <c r="V31" s="69">
        <v>0.14676591746765918</v>
      </c>
      <c r="W31" s="69">
        <v>0.14579229616504716</v>
      </c>
      <c r="X31" s="69">
        <v>0.14000000000000001</v>
      </c>
      <c r="Y31" s="23"/>
      <c r="Z31" s="61"/>
      <c r="AA31" s="64"/>
    </row>
    <row r="32" spans="1:27" s="21" customFormat="1" ht="12.75" customHeight="1" x14ac:dyDescent="0.2">
      <c r="A32" s="19"/>
      <c r="B32" s="40" t="s">
        <v>26</v>
      </c>
      <c r="C32" s="40"/>
      <c r="D32" s="40"/>
      <c r="E32" s="40"/>
      <c r="F32" s="40"/>
      <c r="G32" s="33">
        <v>0.28654935679530763</v>
      </c>
      <c r="H32" s="33">
        <v>0.25849117763120805</v>
      </c>
      <c r="I32" s="33">
        <v>0.28839496169711254</v>
      </c>
      <c r="J32" s="33">
        <v>0.26706463737458841</v>
      </c>
      <c r="K32" s="33">
        <v>0.29450499419795789</v>
      </c>
      <c r="L32" s="33">
        <v>0.27475537952673967</v>
      </c>
      <c r="M32" s="33">
        <v>0.275178675890836</v>
      </c>
      <c r="N32" s="33">
        <v>0.25187935783982324</v>
      </c>
      <c r="O32" s="33">
        <v>0.23998468138840442</v>
      </c>
      <c r="P32" s="69">
        <v>0.21507264233276863</v>
      </c>
      <c r="Q32" s="69">
        <v>0.23237371685358058</v>
      </c>
      <c r="R32" s="64">
        <v>0.2309658748341975</v>
      </c>
      <c r="S32" s="64">
        <v>0.23217377327730707</v>
      </c>
      <c r="T32" s="69">
        <v>0.25700654610007767</v>
      </c>
      <c r="U32" s="69">
        <v>0.22001809406069564</v>
      </c>
      <c r="V32" s="69">
        <v>0.22921153429211535</v>
      </c>
      <c r="W32" s="69">
        <v>0.24131268672893322</v>
      </c>
      <c r="X32" s="69">
        <v>0.26</v>
      </c>
      <c r="Y32" s="23"/>
      <c r="Z32" s="61"/>
      <c r="AA32" s="64"/>
    </row>
    <row r="33" spans="1:27" s="21" customFormat="1" ht="12.75" customHeight="1" x14ac:dyDescent="0.2">
      <c r="A33" s="19"/>
      <c r="B33" s="32" t="s">
        <v>27</v>
      </c>
      <c r="C33" s="32"/>
      <c r="D33" s="32"/>
      <c r="E33" s="32"/>
      <c r="F33" s="32"/>
      <c r="G33" s="33">
        <v>3.286009464773712E-2</v>
      </c>
      <c r="H33" s="33">
        <v>2.4395399966176221E-2</v>
      </c>
      <c r="I33" s="33">
        <v>2.354645452759772E-2</v>
      </c>
      <c r="J33" s="33">
        <v>2.6328212298848516E-2</v>
      </c>
      <c r="K33" s="33">
        <v>2.4701708409907333E-2</v>
      </c>
      <c r="L33" s="33">
        <v>2.4337281593603498E-2</v>
      </c>
      <c r="M33" s="33">
        <v>2.3979449093267543E-2</v>
      </c>
      <c r="N33" s="33">
        <v>3.9796978900739632E-2</v>
      </c>
      <c r="O33" s="33">
        <v>5.2109155458031658E-2</v>
      </c>
      <c r="P33" s="69">
        <v>5.4545921248524053E-2</v>
      </c>
      <c r="Q33" s="69">
        <v>5.2676923679405532E-2</v>
      </c>
      <c r="R33" s="64">
        <v>5.2545520318340769E-2</v>
      </c>
      <c r="S33" s="64">
        <v>5.388624830658309E-2</v>
      </c>
      <c r="T33" s="69">
        <v>5.2865860423832241E-2</v>
      </c>
      <c r="U33" s="69">
        <v>5.2880129216224023E-2</v>
      </c>
      <c r="V33" s="69">
        <v>4.8290814482908145E-2</v>
      </c>
      <c r="W33" s="69">
        <v>4.5677313553810918E-2</v>
      </c>
      <c r="X33" s="69">
        <v>0.05</v>
      </c>
      <c r="Y33" s="23"/>
      <c r="Z33" s="61"/>
      <c r="AA33" s="64"/>
    </row>
    <row r="34" spans="1:27" s="21" customFormat="1" ht="12.75" customHeight="1" x14ac:dyDescent="0.2">
      <c r="A34" s="19"/>
      <c r="B34" s="32" t="s">
        <v>28</v>
      </c>
      <c r="C34" s="32"/>
      <c r="D34" s="32"/>
      <c r="E34" s="32"/>
      <c r="F34" s="32"/>
      <c r="G34" s="33">
        <v>4.0978470972472175E-2</v>
      </c>
      <c r="H34" s="33">
        <v>4.3400135295112462E-2</v>
      </c>
      <c r="I34" s="33">
        <v>5.7810351600864271E-2</v>
      </c>
      <c r="J34" s="33">
        <v>6.0185600152973723E-2</v>
      </c>
      <c r="K34" s="33">
        <v>5.6521328750923056E-2</v>
      </c>
      <c r="L34" s="33">
        <v>6.2064315407771575E-2</v>
      </c>
      <c r="M34" s="33">
        <v>5.9149986011140222E-2</v>
      </c>
      <c r="N34" s="33">
        <v>6.0109179338667849E-2</v>
      </c>
      <c r="O34" s="33">
        <v>6.1973099275988597E-2</v>
      </c>
      <c r="P34" s="69">
        <v>6.3232198778171364E-2</v>
      </c>
      <c r="Q34" s="69">
        <v>6.1145567668381605E-2</v>
      </c>
      <c r="R34" s="64">
        <v>5.8483058000723502E-2</v>
      </c>
      <c r="S34" s="64">
        <v>5.8400495970241786E-2</v>
      </c>
      <c r="T34" s="69">
        <v>5.5289026961056253E-2</v>
      </c>
      <c r="U34" s="69">
        <v>6.3641832331528661E-2</v>
      </c>
      <c r="V34" s="69">
        <v>7.7593890775938909E-2</v>
      </c>
      <c r="W34" s="69">
        <v>7.8348397312045848E-2</v>
      </c>
      <c r="X34" s="69">
        <v>0.08</v>
      </c>
      <c r="Y34" s="23"/>
      <c r="Z34" s="61"/>
      <c r="AA34" s="64"/>
    </row>
    <row r="35" spans="1:27" s="21" customFormat="1" ht="12.75" customHeight="1" thickBot="1" x14ac:dyDescent="0.25">
      <c r="A35" s="19"/>
      <c r="B35" s="36" t="s">
        <v>22</v>
      </c>
      <c r="C35" s="36"/>
      <c r="D35" s="36"/>
      <c r="E35" s="36"/>
      <c r="F35" s="36"/>
      <c r="G35" s="41">
        <f t="shared" ref="G35:M35" si="7">SUM(G30:G34)</f>
        <v>1</v>
      </c>
      <c r="H35" s="41">
        <f t="shared" si="7"/>
        <v>1</v>
      </c>
      <c r="I35" s="41">
        <f t="shared" si="7"/>
        <v>0.99999999999999989</v>
      </c>
      <c r="J35" s="41">
        <f t="shared" si="7"/>
        <v>0.99999999999999989</v>
      </c>
      <c r="K35" s="41">
        <f t="shared" si="7"/>
        <v>1</v>
      </c>
      <c r="L35" s="41">
        <f t="shared" si="7"/>
        <v>1</v>
      </c>
      <c r="M35" s="41">
        <f t="shared" si="7"/>
        <v>1</v>
      </c>
      <c r="N35" s="41">
        <f>SUM(N30:N34)</f>
        <v>1</v>
      </c>
      <c r="O35" s="41">
        <f>SUM(O30:O34)</f>
        <v>1</v>
      </c>
      <c r="P35" s="49">
        <v>1</v>
      </c>
      <c r="Q35" s="49">
        <v>1</v>
      </c>
      <c r="R35" s="52">
        <v>1</v>
      </c>
      <c r="S35" s="52">
        <v>1</v>
      </c>
      <c r="T35" s="49">
        <v>1</v>
      </c>
      <c r="U35" s="49">
        <v>1</v>
      </c>
      <c r="V35" s="49">
        <v>1</v>
      </c>
      <c r="W35" s="49">
        <v>1</v>
      </c>
      <c r="X35" s="49">
        <f>SUM(X30:X34)</f>
        <v>1</v>
      </c>
      <c r="Y35" s="23"/>
      <c r="Z35" s="67"/>
      <c r="AA35" s="64"/>
    </row>
    <row r="36" spans="1:27" s="21" customFormat="1" ht="13.5" thickTop="1" x14ac:dyDescent="0.2">
      <c r="A36" s="19"/>
      <c r="B36" s="38"/>
      <c r="C36" s="38"/>
      <c r="D36" s="38"/>
      <c r="E36" s="38"/>
      <c r="F36" s="38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3"/>
    </row>
    <row r="37" spans="1:27" x14ac:dyDescent="0.2">
      <c r="A37" s="5"/>
      <c r="B37" s="6" t="s">
        <v>46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9"/>
    </row>
    <row r="38" spans="1:27" x14ac:dyDescent="0.2">
      <c r="A38" s="5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9"/>
    </row>
    <row r="39" spans="1:27" customFormat="1" ht="15" x14ac:dyDescent="0.25">
      <c r="A39" s="53"/>
      <c r="B39" s="54" t="s">
        <v>36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7"/>
    </row>
    <row r="40" spans="1:27" customFormat="1" ht="24.75" customHeight="1" x14ac:dyDescent="0.25">
      <c r="A40" s="53"/>
      <c r="B40" s="71" t="s">
        <v>37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56"/>
      <c r="S40" s="56"/>
      <c r="T40" s="56"/>
      <c r="U40" s="56"/>
      <c r="V40" s="56"/>
      <c r="W40" s="56"/>
      <c r="X40" s="56"/>
      <c r="Y40" s="57"/>
    </row>
    <row r="41" spans="1:27" customFormat="1" ht="15" x14ac:dyDescent="0.25">
      <c r="A41" s="53"/>
      <c r="B41" s="48" t="s">
        <v>38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7"/>
    </row>
    <row r="42" spans="1:27" customFormat="1" ht="15" x14ac:dyDescent="0.25">
      <c r="A42" s="53"/>
      <c r="B42" s="48" t="s">
        <v>39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8"/>
      <c r="O42" s="58"/>
      <c r="P42" s="58"/>
      <c r="Q42" s="55"/>
      <c r="R42" s="55"/>
      <c r="S42" s="55"/>
      <c r="T42" s="55"/>
      <c r="U42" s="55"/>
      <c r="V42" s="55"/>
      <c r="W42" s="55"/>
      <c r="X42" s="55"/>
      <c r="Y42" s="57"/>
    </row>
    <row r="43" spans="1:27" x14ac:dyDescent="0.2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</row>
    <row r="44" spans="1:27" x14ac:dyDescent="0.2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</row>
    <row r="45" spans="1:27" x14ac:dyDescent="0.2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</row>
    <row r="46" spans="1:27" x14ac:dyDescent="0.2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</row>
    <row r="47" spans="1:27" x14ac:dyDescent="0.2">
      <c r="A47" s="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9"/>
    </row>
    <row r="48" spans="1:27" x14ac:dyDescent="0.2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9"/>
    </row>
    <row r="49" spans="1:25" x14ac:dyDescent="0.2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9"/>
    </row>
    <row r="50" spans="1:25" x14ac:dyDescent="0.2">
      <c r="A50" s="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9"/>
    </row>
    <row r="51" spans="1:25" x14ac:dyDescent="0.2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9"/>
    </row>
    <row r="52" spans="1:25" x14ac:dyDescent="0.2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9"/>
    </row>
    <row r="53" spans="1:25" x14ac:dyDescent="0.2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9"/>
    </row>
    <row r="54" spans="1:25" x14ac:dyDescent="0.2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9"/>
    </row>
    <row r="55" spans="1:25" x14ac:dyDescent="0.2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9"/>
    </row>
    <row r="56" spans="1:25" x14ac:dyDescent="0.2">
      <c r="A56" s="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9"/>
    </row>
    <row r="57" spans="1:25" x14ac:dyDescent="0.2">
      <c r="A57" s="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9"/>
    </row>
    <row r="58" spans="1:25" x14ac:dyDescent="0.2">
      <c r="A58" s="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9"/>
    </row>
    <row r="59" spans="1:25" x14ac:dyDescent="0.2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9"/>
    </row>
    <row r="60" spans="1:25" x14ac:dyDescent="0.2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9"/>
    </row>
    <row r="61" spans="1:25" x14ac:dyDescent="0.2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9"/>
    </row>
    <row r="62" spans="1:25" x14ac:dyDescent="0.2">
      <c r="A62" s="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9"/>
    </row>
    <row r="63" spans="1:25" x14ac:dyDescent="0.2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9"/>
    </row>
    <row r="64" spans="1:25" x14ac:dyDescent="0.2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9"/>
    </row>
    <row r="65" spans="1:25" x14ac:dyDescent="0.2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9"/>
    </row>
    <row r="66" spans="1:25" x14ac:dyDescent="0.2">
      <c r="A66" s="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9"/>
    </row>
    <row r="67" spans="1:25" x14ac:dyDescent="0.2">
      <c r="A67" s="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9"/>
    </row>
    <row r="68" spans="1:25" x14ac:dyDescent="0.2">
      <c r="A68" s="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9"/>
    </row>
    <row r="69" spans="1:25" x14ac:dyDescent="0.2">
      <c r="A69" s="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9"/>
    </row>
    <row r="70" spans="1:25" x14ac:dyDescent="0.2">
      <c r="A70" s="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9"/>
    </row>
    <row r="71" spans="1:25" x14ac:dyDescent="0.2">
      <c r="A71" s="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9"/>
    </row>
    <row r="72" spans="1:25" x14ac:dyDescent="0.2">
      <c r="A72" s="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9"/>
    </row>
    <row r="73" spans="1:25" x14ac:dyDescent="0.2">
      <c r="A73" s="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9"/>
    </row>
    <row r="74" spans="1:25" x14ac:dyDescent="0.2">
      <c r="A74" s="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9"/>
    </row>
    <row r="75" spans="1:25" x14ac:dyDescent="0.2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9"/>
    </row>
    <row r="76" spans="1:25" x14ac:dyDescent="0.2">
      <c r="A76" s="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9"/>
    </row>
    <row r="77" spans="1:25" x14ac:dyDescent="0.2">
      <c r="A77" s="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9"/>
    </row>
    <row r="78" spans="1:25" x14ac:dyDescent="0.2">
      <c r="A78" s="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9"/>
    </row>
    <row r="79" spans="1:25" x14ac:dyDescent="0.2">
      <c r="A79" s="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9"/>
    </row>
    <row r="80" spans="1:25" x14ac:dyDescent="0.2">
      <c r="A80" s="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9"/>
    </row>
    <row r="81" spans="1:25" x14ac:dyDescent="0.2">
      <c r="A81" s="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9"/>
    </row>
    <row r="82" spans="1:25" x14ac:dyDescent="0.2">
      <c r="A82" s="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9"/>
    </row>
    <row r="83" spans="1:25" x14ac:dyDescent="0.2">
      <c r="A83" s="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9"/>
    </row>
    <row r="84" spans="1:25" x14ac:dyDescent="0.2">
      <c r="A84" s="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9"/>
    </row>
    <row r="85" spans="1:25" x14ac:dyDescent="0.2">
      <c r="A85" s="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9"/>
    </row>
    <row r="86" spans="1:25" x14ac:dyDescent="0.2">
      <c r="A86" s="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9"/>
    </row>
    <row r="87" spans="1:25" x14ac:dyDescent="0.2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9"/>
    </row>
    <row r="88" spans="1:25" x14ac:dyDescent="0.2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9"/>
    </row>
    <row r="89" spans="1:25" x14ac:dyDescent="0.2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9"/>
    </row>
    <row r="90" spans="1:25" x14ac:dyDescent="0.2">
      <c r="A90" s="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9"/>
    </row>
    <row r="91" spans="1:25" x14ac:dyDescent="0.2">
      <c r="A91" s="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9"/>
    </row>
    <row r="92" spans="1:25" x14ac:dyDescent="0.2">
      <c r="A92" s="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9"/>
    </row>
    <row r="93" spans="1:25" x14ac:dyDescent="0.2">
      <c r="A93" s="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9"/>
    </row>
    <row r="94" spans="1:25" x14ac:dyDescent="0.2">
      <c r="A94" s="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9"/>
    </row>
    <row r="95" spans="1:25" x14ac:dyDescent="0.2">
      <c r="A95" s="42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43"/>
    </row>
  </sheetData>
  <mergeCells count="2">
    <mergeCell ref="B12:E12"/>
    <mergeCell ref="B40:Q40"/>
  </mergeCells>
  <printOptions horizontalCentered="1"/>
  <pageMargins left="0.31" right="0.28999999999999998" top="0.17" bottom="0.41" header="0.17" footer="0.17"/>
  <pageSetup scale="85" orientation="landscape" r:id="rId1"/>
  <headerFooter alignWithMargins="0">
    <oddFooter>&amp;L&amp;"Times New Roman,Regular"&amp;10UMSL Fact Book&amp;C&amp;"Times New Roman,Regular"&amp;10&amp;F&amp;R&amp;"Times New Roman,Regular"&amp;10Last Updated FY2019</oddFooter>
  </headerFooter>
  <rowBreaks count="1" manualBreakCount="1">
    <brk id="4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%</vt:lpstr>
      <vt:lpstr>'%'!Print_Area</vt:lpstr>
    </vt:vector>
  </TitlesOfParts>
  <Company>University of Missouri 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Thaxton, Mary</dc:creator>
  <cp:lastModifiedBy>Thaxton, Mary</cp:lastModifiedBy>
  <cp:lastPrinted>2019-12-20T15:18:23Z</cp:lastPrinted>
  <dcterms:created xsi:type="dcterms:W3CDTF">2010-03-26T17:45:49Z</dcterms:created>
  <dcterms:modified xsi:type="dcterms:W3CDTF">2019-12-20T15:18:38Z</dcterms:modified>
</cp:coreProperties>
</file>